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51" i="12" l="1"/>
  <c r="F39" i="1" s="1"/>
  <c r="BA146" i="12"/>
  <c r="BA138" i="12"/>
  <c r="BA135" i="12"/>
  <c r="BA114" i="12"/>
  <c r="BA111" i="12"/>
  <c r="BA99" i="12"/>
  <c r="BA96" i="12"/>
  <c r="BA85" i="12"/>
  <c r="BA68" i="12"/>
  <c r="BA48" i="12"/>
  <c r="BA15" i="12"/>
  <c r="BA12" i="12"/>
  <c r="BA10" i="12"/>
  <c r="F9" i="12"/>
  <c r="G9" i="12" s="1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4" i="12"/>
  <c r="G14" i="12" s="1"/>
  <c r="M14" i="12" s="1"/>
  <c r="I14" i="12"/>
  <c r="K14" i="12"/>
  <c r="O14" i="12"/>
  <c r="Q14" i="12"/>
  <c r="U14" i="12"/>
  <c r="F21" i="12"/>
  <c r="G21" i="12" s="1"/>
  <c r="M21" i="12" s="1"/>
  <c r="I21" i="12"/>
  <c r="K21" i="12"/>
  <c r="O21" i="12"/>
  <c r="Q21" i="12"/>
  <c r="U21" i="12"/>
  <c r="F23" i="12"/>
  <c r="G23" i="12" s="1"/>
  <c r="M23" i="12" s="1"/>
  <c r="I23" i="12"/>
  <c r="K23" i="12"/>
  <c r="O23" i="12"/>
  <c r="Q23" i="12"/>
  <c r="U23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9" i="12"/>
  <c r="G29" i="12" s="1"/>
  <c r="M29" i="12" s="1"/>
  <c r="I29" i="12"/>
  <c r="K29" i="12"/>
  <c r="O29" i="12"/>
  <c r="Q29" i="12"/>
  <c r="U29" i="12"/>
  <c r="F31" i="12"/>
  <c r="G31" i="12" s="1"/>
  <c r="M31" i="12" s="1"/>
  <c r="I31" i="12"/>
  <c r="K31" i="12"/>
  <c r="O31" i="12"/>
  <c r="Q31" i="12"/>
  <c r="U31" i="12"/>
  <c r="F33" i="12"/>
  <c r="G33" i="12" s="1"/>
  <c r="M33" i="12" s="1"/>
  <c r="I33" i="12"/>
  <c r="K33" i="12"/>
  <c r="O33" i="12"/>
  <c r="Q33" i="12"/>
  <c r="U33" i="12"/>
  <c r="F35" i="12"/>
  <c r="G35" i="12" s="1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42" i="12"/>
  <c r="G42" i="12" s="1"/>
  <c r="M42" i="12" s="1"/>
  <c r="I42" i="12"/>
  <c r="K42" i="12"/>
  <c r="O42" i="12"/>
  <c r="Q42" i="12"/>
  <c r="U42" i="12"/>
  <c r="F45" i="12"/>
  <c r="G45" i="12" s="1"/>
  <c r="M45" i="12" s="1"/>
  <c r="I45" i="12"/>
  <c r="K45" i="12"/>
  <c r="O45" i="12"/>
  <c r="Q45" i="12"/>
  <c r="U45" i="12"/>
  <c r="F47" i="12"/>
  <c r="G47" i="12" s="1"/>
  <c r="M47" i="12" s="1"/>
  <c r="I47" i="12"/>
  <c r="K47" i="12"/>
  <c r="O47" i="12"/>
  <c r="Q47" i="12"/>
  <c r="U47" i="12"/>
  <c r="F50" i="12"/>
  <c r="G50" i="12" s="1"/>
  <c r="M50" i="12" s="1"/>
  <c r="I50" i="12"/>
  <c r="K50" i="12"/>
  <c r="O50" i="12"/>
  <c r="Q50" i="12"/>
  <c r="U50" i="12"/>
  <c r="F53" i="12"/>
  <c r="G53" i="12" s="1"/>
  <c r="M53" i="12" s="1"/>
  <c r="I53" i="12"/>
  <c r="K53" i="12"/>
  <c r="O53" i="12"/>
  <c r="Q53" i="12"/>
  <c r="U53" i="12"/>
  <c r="F56" i="12"/>
  <c r="G56" i="12" s="1"/>
  <c r="M56" i="12" s="1"/>
  <c r="I56" i="12"/>
  <c r="K56" i="12"/>
  <c r="O56" i="12"/>
  <c r="Q56" i="12"/>
  <c r="U56" i="12"/>
  <c r="F58" i="12"/>
  <c r="G58" i="12" s="1"/>
  <c r="M58" i="12" s="1"/>
  <c r="I58" i="12"/>
  <c r="K58" i="12"/>
  <c r="O58" i="12"/>
  <c r="Q58" i="12"/>
  <c r="U58" i="12"/>
  <c r="F60" i="12"/>
  <c r="G60" i="12" s="1"/>
  <c r="M60" i="12" s="1"/>
  <c r="I60" i="12"/>
  <c r="K60" i="12"/>
  <c r="O60" i="12"/>
  <c r="Q60" i="12"/>
  <c r="U60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7" i="12"/>
  <c r="G67" i="12" s="1"/>
  <c r="I67" i="12"/>
  <c r="K67" i="12"/>
  <c r="O67" i="12"/>
  <c r="O66" i="12" s="1"/>
  <c r="Q67" i="12"/>
  <c r="U67" i="12"/>
  <c r="F70" i="12"/>
  <c r="G70" i="12"/>
  <c r="M70" i="12" s="1"/>
  <c r="I70" i="12"/>
  <c r="K70" i="12"/>
  <c r="O70" i="12"/>
  <c r="Q70" i="12"/>
  <c r="U70" i="12"/>
  <c r="F72" i="12"/>
  <c r="G72" i="12"/>
  <c r="M72" i="12" s="1"/>
  <c r="I72" i="12"/>
  <c r="K72" i="12"/>
  <c r="O72" i="12"/>
  <c r="Q72" i="12"/>
  <c r="U72" i="12"/>
  <c r="F74" i="12"/>
  <c r="G74" i="12" s="1"/>
  <c r="M74" i="12" s="1"/>
  <c r="M73" i="12" s="1"/>
  <c r="I74" i="12"/>
  <c r="I73" i="12" s="1"/>
  <c r="K74" i="12"/>
  <c r="K73" i="12" s="1"/>
  <c r="O74" i="12"/>
  <c r="Q74" i="12"/>
  <c r="U74" i="12"/>
  <c r="U73" i="12" s="1"/>
  <c r="F76" i="12"/>
  <c r="G76" i="12" s="1"/>
  <c r="M76" i="12" s="1"/>
  <c r="I76" i="12"/>
  <c r="K76" i="12"/>
  <c r="O76" i="12"/>
  <c r="Q76" i="12"/>
  <c r="U76" i="12"/>
  <c r="F79" i="12"/>
  <c r="G79" i="12"/>
  <c r="M79" i="12" s="1"/>
  <c r="I79" i="12"/>
  <c r="K79" i="12"/>
  <c r="O79" i="12"/>
  <c r="Q79" i="12"/>
  <c r="U79" i="12"/>
  <c r="F84" i="12"/>
  <c r="G84" i="12"/>
  <c r="M84" i="12" s="1"/>
  <c r="I84" i="12"/>
  <c r="K84" i="12"/>
  <c r="O84" i="12"/>
  <c r="Q84" i="12"/>
  <c r="U84" i="12"/>
  <c r="F87" i="12"/>
  <c r="G87" i="12" s="1"/>
  <c r="M87" i="12" s="1"/>
  <c r="I87" i="12"/>
  <c r="K87" i="12"/>
  <c r="O87" i="12"/>
  <c r="Q87" i="12"/>
  <c r="U87" i="12"/>
  <c r="F89" i="12"/>
  <c r="G89" i="12" s="1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5" i="12"/>
  <c r="G95" i="12" s="1"/>
  <c r="M95" i="12" s="1"/>
  <c r="I95" i="12"/>
  <c r="K95" i="12"/>
  <c r="O95" i="12"/>
  <c r="Q95" i="12"/>
  <c r="U95" i="12"/>
  <c r="F98" i="12"/>
  <c r="G98" i="12"/>
  <c r="M98" i="12" s="1"/>
  <c r="I98" i="12"/>
  <c r="K98" i="12"/>
  <c r="O98" i="12"/>
  <c r="Q98" i="12"/>
  <c r="U98" i="12"/>
  <c r="F101" i="12"/>
  <c r="G101" i="12"/>
  <c r="M101" i="12" s="1"/>
  <c r="I101" i="12"/>
  <c r="K101" i="12"/>
  <c r="O101" i="12"/>
  <c r="Q101" i="12"/>
  <c r="U101" i="12"/>
  <c r="F103" i="12"/>
  <c r="G103" i="12" s="1"/>
  <c r="M103" i="12" s="1"/>
  <c r="I103" i="12"/>
  <c r="K103" i="12"/>
  <c r="O103" i="12"/>
  <c r="Q103" i="12"/>
  <c r="U103" i="12"/>
  <c r="F105" i="12"/>
  <c r="G105" i="12" s="1"/>
  <c r="M105" i="12" s="1"/>
  <c r="I105" i="12"/>
  <c r="K105" i="12"/>
  <c r="O105" i="12"/>
  <c r="Q105" i="12"/>
  <c r="U105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10" i="12"/>
  <c r="G110" i="12" s="1"/>
  <c r="M110" i="12" s="1"/>
  <c r="I110" i="12"/>
  <c r="K110" i="12"/>
  <c r="O110" i="12"/>
  <c r="Q110" i="12"/>
  <c r="U110" i="12"/>
  <c r="F113" i="12"/>
  <c r="G113" i="12" s="1"/>
  <c r="I113" i="12"/>
  <c r="K113" i="12"/>
  <c r="O113" i="12"/>
  <c r="Q113" i="12"/>
  <c r="U113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4" i="12"/>
  <c r="G124" i="12" s="1"/>
  <c r="M124" i="12" s="1"/>
  <c r="I124" i="12"/>
  <c r="K124" i="12"/>
  <c r="O124" i="12"/>
  <c r="Q124" i="12"/>
  <c r="U124" i="12"/>
  <c r="F126" i="12"/>
  <c r="G126" i="12" s="1"/>
  <c r="M126" i="12" s="1"/>
  <c r="I126" i="12"/>
  <c r="K126" i="12"/>
  <c r="O126" i="12"/>
  <c r="Q126" i="12"/>
  <c r="U126" i="12"/>
  <c r="F130" i="12"/>
  <c r="G130" i="12" s="1"/>
  <c r="M130" i="12" s="1"/>
  <c r="I130" i="12"/>
  <c r="K130" i="12"/>
  <c r="O130" i="12"/>
  <c r="Q130" i="12"/>
  <c r="U130" i="12"/>
  <c r="F133" i="12"/>
  <c r="G133" i="12" s="1"/>
  <c r="M133" i="12" s="1"/>
  <c r="I133" i="12"/>
  <c r="K133" i="12"/>
  <c r="O133" i="12"/>
  <c r="Q133" i="12"/>
  <c r="U133" i="12"/>
  <c r="F134" i="12"/>
  <c r="G134" i="12" s="1"/>
  <c r="M134" i="12" s="1"/>
  <c r="I134" i="12"/>
  <c r="K134" i="12"/>
  <c r="O134" i="12"/>
  <c r="Q134" i="12"/>
  <c r="U134" i="12"/>
  <c r="F137" i="12"/>
  <c r="G137" i="12" s="1"/>
  <c r="M137" i="12" s="1"/>
  <c r="I137" i="12"/>
  <c r="K137" i="12"/>
  <c r="O137" i="12"/>
  <c r="Q137" i="12"/>
  <c r="U137" i="12"/>
  <c r="F141" i="12"/>
  <c r="G141" i="12" s="1"/>
  <c r="M141" i="12" s="1"/>
  <c r="I141" i="12"/>
  <c r="K141" i="12"/>
  <c r="O141" i="12"/>
  <c r="Q141" i="12"/>
  <c r="U141" i="12"/>
  <c r="F143" i="12"/>
  <c r="G143" i="12" s="1"/>
  <c r="M143" i="12" s="1"/>
  <c r="I143" i="12"/>
  <c r="K143" i="12"/>
  <c r="O143" i="12"/>
  <c r="Q143" i="12"/>
  <c r="U143" i="12"/>
  <c r="F145" i="12"/>
  <c r="G145" i="12" s="1"/>
  <c r="M145" i="12" s="1"/>
  <c r="I145" i="12"/>
  <c r="K145" i="12"/>
  <c r="O145" i="12"/>
  <c r="Q145" i="12"/>
  <c r="U145" i="12"/>
  <c r="F148" i="12"/>
  <c r="G148" i="12" s="1"/>
  <c r="I148" i="12"/>
  <c r="I147" i="12" s="1"/>
  <c r="K148" i="12"/>
  <c r="K147" i="12" s="1"/>
  <c r="O148" i="12"/>
  <c r="O147" i="12" s="1"/>
  <c r="Q148" i="12"/>
  <c r="Q147" i="12" s="1"/>
  <c r="U148" i="12"/>
  <c r="U147" i="12" s="1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M67" i="12" l="1"/>
  <c r="M66" i="12" s="1"/>
  <c r="G66" i="12"/>
  <c r="I48" i="1" s="1"/>
  <c r="M148" i="12"/>
  <c r="M147" i="12" s="1"/>
  <c r="G147" i="12"/>
  <c r="I52" i="1" s="1"/>
  <c r="F40" i="1"/>
  <c r="G23" i="1" s="1"/>
  <c r="K112" i="12"/>
  <c r="K78" i="12"/>
  <c r="Q73" i="12"/>
  <c r="U66" i="12"/>
  <c r="I66" i="12"/>
  <c r="O8" i="12"/>
  <c r="U112" i="12"/>
  <c r="I112" i="12"/>
  <c r="U78" i="12"/>
  <c r="I78" i="12"/>
  <c r="O73" i="12"/>
  <c r="Q66" i="12"/>
  <c r="K8" i="12"/>
  <c r="AD151" i="12"/>
  <c r="G39" i="1" s="1"/>
  <c r="G40" i="1" s="1"/>
  <c r="G25" i="1" s="1"/>
  <c r="G26" i="1" s="1"/>
  <c r="Q112" i="12"/>
  <c r="Q78" i="12"/>
  <c r="U8" i="12"/>
  <c r="I8" i="12"/>
  <c r="O112" i="12"/>
  <c r="O78" i="12"/>
  <c r="K66" i="12"/>
  <c r="Q8" i="12"/>
  <c r="G24" i="1"/>
  <c r="G112" i="12"/>
  <c r="I51" i="1" s="1"/>
  <c r="M113" i="12"/>
  <c r="M112" i="12" s="1"/>
  <c r="M78" i="12"/>
  <c r="G8" i="12"/>
  <c r="M9" i="12"/>
  <c r="M8" i="12" s="1"/>
  <c r="G73" i="12"/>
  <c r="I49" i="1" s="1"/>
  <c r="G78" i="12"/>
  <c r="I50" i="1" s="1"/>
  <c r="G151" i="12" l="1"/>
  <c r="I47" i="1"/>
  <c r="G28" i="1"/>
  <c r="H39" i="1"/>
  <c r="G29" i="1"/>
  <c r="I39" i="1" l="1"/>
  <c r="I40" i="1" s="1"/>
  <c r="J39" i="1" s="1"/>
  <c r="J40" i="1" s="1"/>
  <c r="H40" i="1"/>
  <c r="I53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<sst xmlns="http://schemas.openxmlformats.org/spreadsheetml/2006/main" count="557" uniqueCount="309">
  <si>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</si>
  <si>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</si>
  <si>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</si>
  <si>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</si>
  <si>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</si>
  <si>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</si>
  <si>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</si>
  <si>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</si>
  <si>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</si>
  <si>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</si>
  <si>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</si>
  <si>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</si>
  <si>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</si>
  <si>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</si>
  <si>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</si>
  <si>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</si>
  <si>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</si>
  <si>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</si>
  <si>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</si>
  <si>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</si>
  <si>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</si>
  <si>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</si>
  <si>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</si>
  <si>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</si>
  <si>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</si>
  <si>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</si>
  <si>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</si>
  <si>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</si>
  <si>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</si>
  <si>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</si>
  <si>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</si>
  <si>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</si>
  <si>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</si>
  <si>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</si>
  <si>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</si>
  <si>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</si>
  <si>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</si>
  <si>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</si>
  <si>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</si>
  <si>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</si>
  <si>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</si>
  <si>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</si>
  <si>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</si>
  <si>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</si>
  <si>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M. Dvořák</t>
  </si>
  <si>
    <t>ZTV sídliště RD Řečice,   SO 101 Komunikace - dílčí rozpočet</t>
  </si>
  <si>
    <t>Obec Volfířov</t>
  </si>
  <si>
    <t>42</t>
  </si>
  <si>
    <t>Volfířov</t>
  </si>
  <si>
    <t>38001</t>
  </si>
  <si>
    <t>00247715</t>
  </si>
  <si>
    <t>CZ00247715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</si>
  <si>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</si>
  <si>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</si>
  <si>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</si>
  <si>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</si>
  <si>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</si>
  <si>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</si>
  <si>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</si>
  <si>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</si>
  <si>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</si>
  <si>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</si>
  <si>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</si>
  <si>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</si>
  <si>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</si>
  <si>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</si>
  <si>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</si>
  <si>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</si>
  <si>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</si>
  <si>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</si>
  <si>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</si>
  <si>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</si>
  <si>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</si>
  <si>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</si>
  <si>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</si>
  <si>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</si>
  <si>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</si>
  <si>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</si>
  <si>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</si>
  <si>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</si>
  <si>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</si>
  <si>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</si>
  <si>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</si>
  <si>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</si>
  <si>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</si>
  <si>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</si>
  <si>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</si>
  <si>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</si>
  <si>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</si>
  <si>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</si>
  <si>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</si>
  <si>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</si>
  <si>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</si>
  <si>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</si>
  <si>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</si>
  <si>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</si>
  <si>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</si>
  <si>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</si>
  <si>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119001411R00</t>
  </si>
  <si>
    <t>Dočasné zajištění beton.a plast. potrubí do DN 200</t>
  </si>
  <si>
    <t>m</t>
  </si>
  <si>
    <t>POL1_0</t>
  </si>
  <si>
    <t>stávající vodovod</t>
  </si>
  <si>
    <t>POP</t>
  </si>
  <si>
    <t>130001101R00</t>
  </si>
  <si>
    <t>Příplatek za ztížené hloubení v blízkosti vedení</t>
  </si>
  <si>
    <t>m3</t>
  </si>
  <si>
    <t>stávající vodovod, stávající zemní kabel slaboproud</t>
  </si>
  <si>
    <t>6*0,6*1,8</t>
  </si>
  <si>
    <t>VV</t>
  </si>
  <si>
    <t>121101103R00</t>
  </si>
  <si>
    <t>Sejmutí ornice s přemístěním přes 100 do 250 m</t>
  </si>
  <si>
    <t>V předpokládané tl. 30 cm a 20 cm. Plocha odtěžení pro obytnou zónu - uliční prostor + 2 x 1 m, chodník - š. pás š. 3,0 m, kanalizace pruh š. 4,5 m</t>
  </si>
  <si>
    <t>Obytná zóna:139*10*0,3</t>
  </si>
  <si>
    <t>Obratiště:11,5*11*0,3</t>
  </si>
  <si>
    <t>Chodník:75,5*3*0,2</t>
  </si>
  <si>
    <t>Kanalizace:60,5*4,5*0,2</t>
  </si>
  <si>
    <t>retence:250*0,2</t>
  </si>
  <si>
    <t>181301105R00</t>
  </si>
  <si>
    <t>Rozprostření ornice, rovina, tl. 25-30 cm,do 500m2</t>
  </si>
  <si>
    <t>m2</t>
  </si>
  <si>
    <t>139*2</t>
  </si>
  <si>
    <t>181301101R00</t>
  </si>
  <si>
    <t>Rozprostření ornice, rovina, tl. do 10 cm do 500m2</t>
  </si>
  <si>
    <t>75,5*1,5+60,5*4,5</t>
  </si>
  <si>
    <t>182301121R00</t>
  </si>
  <si>
    <t>Rozprostření ornice, svah, tl. do 10 cm, do 500 m2</t>
  </si>
  <si>
    <t>181301103R00</t>
  </si>
  <si>
    <t>Rozprostření ornice, rovina, tl. 15-20 cm,do 500m2</t>
  </si>
  <si>
    <t>171201101R00</t>
  </si>
  <si>
    <t>Uložení sypaniny do násypů nezhutněných</t>
  </si>
  <si>
    <t>413,75+626,5</t>
  </si>
  <si>
    <t>162201102R00</t>
  </si>
  <si>
    <t>Vodorovné přemístění výkopku z hor.1-4 do 50 m</t>
  </si>
  <si>
    <t>604,7/2+11,34/2+110-4,27</t>
  </si>
  <si>
    <t>162301101R00</t>
  </si>
  <si>
    <t>Vodorovné přemístění výkopku z hor.1-4 do 500 m</t>
  </si>
  <si>
    <t>604,7/2+11,34/2+318,48</t>
  </si>
  <si>
    <t>167101102R00</t>
  </si>
  <si>
    <t>Nakládání výkopku z hor.1-4 v množství nad 100 m3</t>
  </si>
  <si>
    <t>Ornice:278*0,25+385,5*0,1+250*0,1+515*0,15</t>
  </si>
  <si>
    <t>181201101R00</t>
  </si>
  <si>
    <t>Úprava pláně v násypech v hor. 1-4, bez zhutnění</t>
  </si>
  <si>
    <t>278+385,5+515</t>
  </si>
  <si>
    <t>181201102R00</t>
  </si>
  <si>
    <t>Úprava pláně v násypech v hor. 1-4, se zhutněním</t>
  </si>
  <si>
    <t>AB:786*1,1</t>
  </si>
  <si>
    <t>kostky:79</t>
  </si>
  <si>
    <t>chodník:99*1,2</t>
  </si>
  <si>
    <t>parkovací stání:58,2</t>
  </si>
  <si>
    <t>182201101R00</t>
  </si>
  <si>
    <t>Svahování násypů</t>
  </si>
  <si>
    <t>retence:250</t>
  </si>
  <si>
    <t>příkop na jihu:55*1,75+191</t>
  </si>
  <si>
    <t>180402111R00</t>
  </si>
  <si>
    <t>Založení trávníku parkového výsevem v rovině</t>
  </si>
  <si>
    <t>278+385,5+250-60+515</t>
  </si>
  <si>
    <t>132101110R00</t>
  </si>
  <si>
    <t>Hloubení rýh š.do 60 cm v hor.2 do 50 m3, STROJNĚ</t>
  </si>
  <si>
    <t>pro drenáž</t>
  </si>
  <si>
    <t>94,5*0,3*0,4</t>
  </si>
  <si>
    <t>131201111R00</t>
  </si>
  <si>
    <t>Hloubení nezapaž. jam hor.3 do 100 m3, STROJNĚ</t>
  </si>
  <si>
    <t>retence:250*0,4</t>
  </si>
  <si>
    <t>příkopy:50*0,2</t>
  </si>
  <si>
    <t>131101112R00</t>
  </si>
  <si>
    <t>Hloubení nezapaž. jam hor.2 do 1000 m3, STROJNĚ</t>
  </si>
  <si>
    <t>Obytná zóna:(1305+120)*0,2</t>
  </si>
  <si>
    <t>Chodník:83,7*2*0,2</t>
  </si>
  <si>
    <t>131201119R00</t>
  </si>
  <si>
    <t>Příplatek za lepivost - hloubení nezap.jam v hor.3</t>
  </si>
  <si>
    <t>110/4</t>
  </si>
  <si>
    <t>174101101R00</t>
  </si>
  <si>
    <t>Zásyp jam, rýh, šachet se zhutněním</t>
  </si>
  <si>
    <t>drenáž:95*0,3*0,15</t>
  </si>
  <si>
    <t>113202111R00</t>
  </si>
  <si>
    <t>Vytrhání obrub obrubníků silničních</t>
  </si>
  <si>
    <t>4,5*2+1,5</t>
  </si>
  <si>
    <t>112100010RA0</t>
  </si>
  <si>
    <t>Kácení stromů 20-30 cm, naložení a odvoz do 1 km</t>
  </si>
  <si>
    <t>kus</t>
  </si>
  <si>
    <t>POL2_0</t>
  </si>
  <si>
    <t>113108310R00</t>
  </si>
  <si>
    <t>Odstranění asfaltové vrstvy pl. do 50 m2, tl.10 cm</t>
  </si>
  <si>
    <t>18*0,5</t>
  </si>
  <si>
    <t>212810010RAC</t>
  </si>
  <si>
    <t>Trativody z PVC drenážních flexibilních trubek, lože štěrkopísek a obsyp kamenivo, trubky d 100 mm</t>
  </si>
  <si>
    <t>Obsyp štěrkem fr. 16-32 v množství cca 30 x 20 cm. Trubky zaústit u uličních vpustí</t>
  </si>
  <si>
    <t>19,5+56+10+9</t>
  </si>
  <si>
    <t>211971110R00</t>
  </si>
  <si>
    <t>Opláštění žeber z geotextilie o sklonu do 1 : 2,5</t>
  </si>
  <si>
    <t>94,5*0,5</t>
  </si>
  <si>
    <t>69366202R</t>
  </si>
  <si>
    <t>Geotextilie 300 g/m2 š. 200 cm PES</t>
  </si>
  <si>
    <t>POL3_0</t>
  </si>
  <si>
    <t>457531111R00</t>
  </si>
  <si>
    <t>Filtr.vrstvy z nezhut.kam. hrubého drcen. 16-32 mm</t>
  </si>
  <si>
    <t>0,8*68*0,2</t>
  </si>
  <si>
    <t>457531112R00</t>
  </si>
  <si>
    <t>Filtr.vrstvy z nezhut.kam. hrubého drcen. 32-63 mm</t>
  </si>
  <si>
    <t>0,8*68*0,8</t>
  </si>
  <si>
    <t>564841111RT2</t>
  </si>
  <si>
    <t>Podklad ze štěrkodrti po zhutnění tloušťky 12 cm, štěrkodrť frakce 0-32 mm</t>
  </si>
  <si>
    <t>asfalt:786</t>
  </si>
  <si>
    <t>žulové kostky:79</t>
  </si>
  <si>
    <t>dlažba tl. 8 cm:69,7</t>
  </si>
  <si>
    <t>krajník:9*5*0,5</t>
  </si>
  <si>
    <t>564861111RT4</t>
  </si>
  <si>
    <t>Podklad ze štěrkodrti po zhutnění tloušťky 20 cm, štěrkodrť frakce 0-63 mm</t>
  </si>
  <si>
    <t>Plocha se započítáním podsypu pod obrubníky</t>
  </si>
  <si>
    <t>957,2*1,1</t>
  </si>
  <si>
    <t>564851111RT4</t>
  </si>
  <si>
    <t>Podklad ze štěrkodrti po zhutnění tloušťky 15 cm, štěrkodrť frakce 0-63 mm</t>
  </si>
  <si>
    <t>Chodník:99+15,5</t>
  </si>
  <si>
    <t>577112123RT2</t>
  </si>
  <si>
    <t>Beton asfalt. ACO 11 S modifik. š.nad 3 m, tl.4 cm, plochy 201-1000 m2</t>
  </si>
  <si>
    <t>565161211RT2</t>
  </si>
  <si>
    <t>Podklad z obal kam.ACP 16+,ACP 22+,nad 3 m,tl.8 cm, plochy 201-1000 m2</t>
  </si>
  <si>
    <t>573211111R00</t>
  </si>
  <si>
    <t>Postřik živičný spojovací z asfaltu 0,5-0,7 kg/m2</t>
  </si>
  <si>
    <t>596215040R00</t>
  </si>
  <si>
    <t>Kladení zámkové dlažby tl. 8 cm do drtě tl. 4 cm</t>
  </si>
  <si>
    <t>Dlažba drenážní:58,2</t>
  </si>
  <si>
    <t>Dlažba s npy:5,6+1,4+4,5</t>
  </si>
  <si>
    <t>59248202R</t>
  </si>
  <si>
    <t>Dlažba drenážní betonová přírodní, 240/135/80 mm</t>
  </si>
  <si>
    <t>Se zvětšenými mezerami pro možnost lepšího zasakování dešťových vod.</t>
  </si>
  <si>
    <t>58,2*1,05</t>
  </si>
  <si>
    <t>59248059R</t>
  </si>
  <si>
    <t>Kámen dlažební slepecký 20/10/8 barva</t>
  </si>
  <si>
    <t>Barva červená</t>
  </si>
  <si>
    <t>(5,6+1,4+4,5)*1,1</t>
  </si>
  <si>
    <t>596215020R00</t>
  </si>
  <si>
    <t>Kladení zámkové dlažby tl. 6 cm do drtě tl. 3 cm</t>
  </si>
  <si>
    <t>99+3,5</t>
  </si>
  <si>
    <t>59245140R</t>
  </si>
  <si>
    <t>Dlažba zámková skladebná 240 x 120 x 60 mm  šedá</t>
  </si>
  <si>
    <t>99*1,05</t>
  </si>
  <si>
    <t>59248057R</t>
  </si>
  <si>
    <t>Kámen dlažební slepecký 20/10/6 barva</t>
  </si>
  <si>
    <t>3,5*1,1</t>
  </si>
  <si>
    <t>591211111R00</t>
  </si>
  <si>
    <t>Kladení dlažby drobné kostky,lože z kamen.tl. 5 cm</t>
  </si>
  <si>
    <t>58380129R</t>
  </si>
  <si>
    <t>Kostka dlažební drobná 10/12 štípaná Itř. 1t=4,0m2</t>
  </si>
  <si>
    <t>t</t>
  </si>
  <si>
    <t>79/4*1,03</t>
  </si>
  <si>
    <t>597101...</t>
  </si>
  <si>
    <t>M + D odvodňovacího žlabu - polymerbeton E 600, včetně beton.lože C25/30, zatížení E 600, F 900 kN</t>
  </si>
  <si>
    <t>Včetně dodávky liniového odvodňovacího žlabu krytého mříží z litiny, otevřená čela sešikmená</t>
  </si>
  <si>
    <t>914001121R00</t>
  </si>
  <si>
    <t>Osaz.svislé dopr.značky a sloupku,Al patka, základ</t>
  </si>
  <si>
    <t>Včetně přesunu stáv. značek začátek a konec obce</t>
  </si>
  <si>
    <t>nové:5</t>
  </si>
  <si>
    <t>přesun:2</t>
  </si>
  <si>
    <t>40444973.AR</t>
  </si>
  <si>
    <t>Značka dopravní upravující přednost P 2, rozměr 500 x 500 mm, fólie 2</t>
  </si>
  <si>
    <t>40444984.AR</t>
  </si>
  <si>
    <t>Značka dopravní upravující přednost P 4, rozměr 700 mm, fólie 1</t>
  </si>
  <si>
    <t>40445244R</t>
  </si>
  <si>
    <t>Značka dopravní informativní provozní IP 10, rozměr 500 x 500 mm</t>
  </si>
  <si>
    <t>40445...</t>
  </si>
  <si>
    <t>Značka dopravní obyt. zóna IZ 5 a/b, 700/1000 mm, ref. tř. 1, vč. objímek</t>
  </si>
  <si>
    <t>914991001R00</t>
  </si>
  <si>
    <t>Montáž dočasné značky včetně stojanu</t>
  </si>
  <si>
    <t>914992001R00</t>
  </si>
  <si>
    <t>Nájem dopravní značky včetně stojanu - den</t>
  </si>
  <si>
    <t>5*90</t>
  </si>
  <si>
    <t>916661111RT5</t>
  </si>
  <si>
    <t>Osazení park. obrubníků do lože z C 12/15 s opěrou, včetně obrubníku 80x250x1000 mm</t>
  </si>
  <si>
    <t>8+15+34*2</t>
  </si>
  <si>
    <t>917862111RT7</t>
  </si>
  <si>
    <t>Osazení stojat. obrub.bet. s opěrou,lože z C 12/15, včetně obrubníku ABO 2 - 15 100/15/25</t>
  </si>
  <si>
    <t>60,5+25+9,5+6,5+2+12+1,5+4,5+3+12+1,5+4,5+3+0,5+6+21,5</t>
  </si>
  <si>
    <t>9,5+5,5+7+6+9,5+10</t>
  </si>
  <si>
    <t>podél parkoviště:15,5</t>
  </si>
  <si>
    <t>91786211..</t>
  </si>
  <si>
    <t>Osazení stojat. obrub.bet. s opěrou,lože z C 12/15, včetně obrubníku nájezdového 1000/150/150 mm</t>
  </si>
  <si>
    <t>Obyt. zóna:52,5+22,5+23+16+7+7,5+3,5</t>
  </si>
  <si>
    <t>Chodník:(6+5)*3+9,5</t>
  </si>
  <si>
    <t>91786212..</t>
  </si>
  <si>
    <t>Osazení stojat. obrub.bet. s opěrou,lože z C 12/15, včetně obrubníku přechodového 1000/150/150/250</t>
  </si>
  <si>
    <t>917862114RU4</t>
  </si>
  <si>
    <t>Osazení stojatého obrubníku betonového, s boční opěrou, do lože z betonu C 25/30, včetně obrubníku obloukového R1 780 x 150 x 250 mm</t>
  </si>
  <si>
    <t>Celkem 10 ks</t>
  </si>
  <si>
    <t>5*1,5</t>
  </si>
  <si>
    <t>917932121R00</t>
  </si>
  <si>
    <t>Osazení betonové prefa přídlažby do lože z C16/20</t>
  </si>
  <si>
    <t>Započítat pás v šíři 50 cm - kladení na široko!</t>
  </si>
  <si>
    <t>vjezdy na pozemek:9*5</t>
  </si>
  <si>
    <t>zvýšený práh:4,5</t>
  </si>
  <si>
    <t>592162116R</t>
  </si>
  <si>
    <t>Přídlažba silniční nízká  ABK 50/25/8 přírodní</t>
  </si>
  <si>
    <t>49,5*4+2</t>
  </si>
  <si>
    <t>919735113R00</t>
  </si>
  <si>
    <t>Řezání stávajícího živičného krytu tl. 10 - 15 cm</t>
  </si>
  <si>
    <t>17+16,5</t>
  </si>
  <si>
    <t>919441211R00</t>
  </si>
  <si>
    <t>Čelo propustku z lom. kamene z trub DN 30 - 50 cm</t>
  </si>
  <si>
    <t>Zakončení šikmé odvodňovacího žlabu liniového u vjezdu na silnici</t>
  </si>
  <si>
    <t>998225111R00</t>
  </si>
  <si>
    <t>Přesun hmot, pozemní komunikace, kryt živičný</t>
  </si>
  <si>
    <t>0,043+41,274+102,816+1116,137+140,467</t>
  </si>
  <si>
    <t/>
  </si>
  <si>
    <t>SUM</t>
  </si>
  <si>
    <t>Poznámky uchazeče k zadání</t>
  </si>
  <si>
    <t>POPUZIV</t>
  </si>
  <si>
    <t>END</t>
  </si>
  <si>
    <t>Dílčí položkový rozpočet - změna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</si>
</sst>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6" t="s">
        <v>308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79" t="s">
        <v>40</v>
      </c>
      <c r="C2" s="80"/>
      <c r="D2" s="199" t="s">
        <v>45</v>
      </c>
      <c r="E2" s="200"/>
      <c r="F2" s="200"/>
      <c r="G2" s="200"/>
      <c r="H2" s="200"/>
      <c r="I2" s="200"/>
      <c r="J2" s="201"/>
      <c r="O2" s="2"/>
    </row>
    <row r="3" spans="1:15" ht="23.25" hidden="1" customHeight="1" x14ac:dyDescent="0.2">
      <c r="A3" s="4"/>
      <c r="B3" s="81" t="s">
        <v>42</v>
      </c>
      <c r="C3" s="82"/>
      <c r="D3" s="221"/>
      <c r="E3" s="222"/>
      <c r="F3" s="222"/>
      <c r="G3" s="222"/>
      <c r="H3" s="222"/>
      <c r="I3" s="222"/>
      <c r="J3" s="223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46</v>
      </c>
      <c r="E5" s="25"/>
      <c r="F5" s="25"/>
      <c r="G5" s="25"/>
      <c r="H5" s="27" t="s">
        <v>33</v>
      </c>
      <c r="I5" s="89" t="s">
        <v>50</v>
      </c>
      <c r="J5" s="11"/>
    </row>
    <row r="6" spans="1:15" ht="15.75" customHeight="1" x14ac:dyDescent="0.2">
      <c r="A6" s="4"/>
      <c r="B6" s="39"/>
      <c r="C6" s="25"/>
      <c r="D6" s="89" t="s">
        <v>47</v>
      </c>
      <c r="E6" s="25"/>
      <c r="F6" s="25"/>
      <c r="G6" s="25"/>
      <c r="H6" s="27" t="s">
        <v>34</v>
      </c>
      <c r="I6" s="89" t="s">
        <v>51</v>
      </c>
      <c r="J6" s="11"/>
    </row>
    <row r="7" spans="1:15" ht="15.75" customHeight="1" x14ac:dyDescent="0.2">
      <c r="A7" s="4"/>
      <c r="B7" s="40"/>
      <c r="C7" s="90" t="s">
        <v>49</v>
      </c>
      <c r="D7" s="78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7"/>
      <c r="E11" s="217"/>
      <c r="F11" s="217"/>
      <c r="G11" s="21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6"/>
      <c r="E12" s="236"/>
      <c r="F12" s="236"/>
      <c r="G12" s="23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7"/>
      <c r="E13" s="237"/>
      <c r="F13" s="237"/>
      <c r="G13" s="23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44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5"/>
      <c r="F15" s="205"/>
      <c r="G15" s="234"/>
      <c r="H15" s="234"/>
      <c r="I15" s="234" t="s">
        <v>28</v>
      </c>
      <c r="J15" s="235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2"/>
      <c r="F16" s="203"/>
      <c r="G16" s="202"/>
      <c r="H16" s="203"/>
      <c r="I16" s="202">
        <f>SUMIF(F47:F52,A16,I47:I52)+SUMIF(F47:F52,"PSU",I47:I52)</f>
        <v>0</v>
      </c>
      <c r="J16" s="20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2"/>
      <c r="F17" s="203"/>
      <c r="G17" s="202"/>
      <c r="H17" s="203"/>
      <c r="I17" s="202">
        <f>SUMIF(F47:F52,A17,I47:I52)</f>
        <v>0</v>
      </c>
      <c r="J17" s="20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2"/>
      <c r="F18" s="203"/>
      <c r="G18" s="202"/>
      <c r="H18" s="203"/>
      <c r="I18" s="202">
        <f>SUMIF(F47:F52,A18,I47:I52)</f>
        <v>0</v>
      </c>
      <c r="J18" s="204"/>
    </row>
    <row r="19" spans="1:10" ht="23.25" customHeight="1" x14ac:dyDescent="0.2">
      <c r="A19" s="139" t="s">
        <v>69</v>
      </c>
      <c r="B19" s="140" t="s">
        <v>26</v>
      </c>
      <c r="C19" s="56"/>
      <c r="D19" s="57"/>
      <c r="E19" s="202"/>
      <c r="F19" s="203"/>
      <c r="G19" s="202"/>
      <c r="H19" s="203"/>
      <c r="I19" s="202">
        <f>SUMIF(F47:F52,A19,I47:I52)</f>
        <v>0</v>
      </c>
      <c r="J19" s="204"/>
    </row>
    <row r="20" spans="1:10" ht="23.25" customHeight="1" x14ac:dyDescent="0.2">
      <c r="A20" s="139" t="s">
        <v>70</v>
      </c>
      <c r="B20" s="140" t="s">
        <v>27</v>
      </c>
      <c r="C20" s="56"/>
      <c r="D20" s="57"/>
      <c r="E20" s="202"/>
      <c r="F20" s="203"/>
      <c r="G20" s="202"/>
      <c r="H20" s="203"/>
      <c r="I20" s="202">
        <f>SUMIF(F47:F52,A20,I47:I52)</f>
        <v>0</v>
      </c>
      <c r="J20" s="204"/>
    </row>
    <row r="21" spans="1:10" ht="23.25" customHeight="1" x14ac:dyDescent="0.2">
      <c r="A21" s="4"/>
      <c r="B21" s="72" t="s">
        <v>28</v>
      </c>
      <c r="C21" s="73"/>
      <c r="D21" s="74"/>
      <c r="E21" s="215"/>
      <c r="F21" s="216"/>
      <c r="G21" s="215"/>
      <c r="H21" s="216"/>
      <c r="I21" s="215">
        <f>SUM(I16:J20)</f>
        <v>0</v>
      </c>
      <c r="J21" s="22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3">
        <f>ZakladDPHSniVypocet</f>
        <v>0</v>
      </c>
      <c r="H23" s="214"/>
      <c r="I23" s="214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8">
        <f>ZakladDPHSni*SazbaDPH1/100</f>
        <v>0</v>
      </c>
      <c r="H24" s="219"/>
      <c r="I24" s="219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3">
        <f>ZakladDPHZaklVypocet</f>
        <v>0</v>
      </c>
      <c r="H25" s="214"/>
      <c r="I25" s="214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9">
        <f>ZakladDPHZakl*SazbaDPH2/100</f>
        <v>0</v>
      </c>
      <c r="H26" s="210"/>
      <c r="I26" s="210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3">
        <f>ZakladDPHSniVypocet+ZakladDPHZaklVypocet</f>
        <v>0</v>
      </c>
      <c r="H28" s="233"/>
      <c r="I28" s="233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2">
        <f>ZakladDPHSni+DPHSni+ZakladDPHZakl+DPHZakl+Zaokrouhleni</f>
        <v>0</v>
      </c>
      <c r="H29" s="212"/>
      <c r="I29" s="212"/>
      <c r="J29" s="117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8"/>
      <c r="E34" s="198"/>
      <c r="F34" s="30"/>
      <c r="G34" s="198"/>
      <c r="H34" s="198"/>
      <c r="I34" s="198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52</v>
      </c>
      <c r="C39" s="224" t="s">
        <v>45</v>
      </c>
      <c r="D39" s="225"/>
      <c r="E39" s="225"/>
      <c r="F39" s="106">
        <f>'Rozpočet Pol'!AC151</f>
        <v>0</v>
      </c>
      <c r="G39" s="107">
        <f>'Rozpočet Pol'!AD151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6" t="s">
        <v>53</v>
      </c>
      <c r="C40" s="227"/>
      <c r="D40" s="227"/>
      <c r="E40" s="228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55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56</v>
      </c>
      <c r="G46" s="127"/>
      <c r="H46" s="127"/>
      <c r="I46" s="229" t="s">
        <v>28</v>
      </c>
      <c r="J46" s="229"/>
    </row>
    <row r="47" spans="1:10" ht="25.5" customHeight="1" x14ac:dyDescent="0.2">
      <c r="A47" s="120"/>
      <c r="B47" s="128" t="s">
        <v>57</v>
      </c>
      <c r="C47" s="231" t="s">
        <v>58</v>
      </c>
      <c r="D47" s="232"/>
      <c r="E47" s="232"/>
      <c r="F47" s="130" t="s">
        <v>23</v>
      </c>
      <c r="G47" s="131"/>
      <c r="H47" s="131"/>
      <c r="I47" s="230">
        <f>'Rozpočet Pol'!G8</f>
        <v>0</v>
      </c>
      <c r="J47" s="230"/>
    </row>
    <row r="48" spans="1:10" ht="25.5" customHeight="1" x14ac:dyDescent="0.2">
      <c r="A48" s="120"/>
      <c r="B48" s="122" t="s">
        <v>59</v>
      </c>
      <c r="C48" s="240" t="s">
        <v>60</v>
      </c>
      <c r="D48" s="241"/>
      <c r="E48" s="241"/>
      <c r="F48" s="132" t="s">
        <v>23</v>
      </c>
      <c r="G48" s="133"/>
      <c r="H48" s="133"/>
      <c r="I48" s="239">
        <f>'Rozpočet Pol'!G66</f>
        <v>0</v>
      </c>
      <c r="J48" s="239"/>
    </row>
    <row r="49" spans="1:10" ht="25.5" customHeight="1" x14ac:dyDescent="0.2">
      <c r="A49" s="120"/>
      <c r="B49" s="122" t="s">
        <v>61</v>
      </c>
      <c r="C49" s="240" t="s">
        <v>62</v>
      </c>
      <c r="D49" s="241"/>
      <c r="E49" s="241"/>
      <c r="F49" s="132" t="s">
        <v>23</v>
      </c>
      <c r="G49" s="133"/>
      <c r="H49" s="133"/>
      <c r="I49" s="239">
        <f>'Rozpočet Pol'!G73</f>
        <v>0</v>
      </c>
      <c r="J49" s="239"/>
    </row>
    <row r="50" spans="1:10" ht="25.5" customHeight="1" x14ac:dyDescent="0.2">
      <c r="A50" s="120"/>
      <c r="B50" s="122" t="s">
        <v>63</v>
      </c>
      <c r="C50" s="240" t="s">
        <v>64</v>
      </c>
      <c r="D50" s="241"/>
      <c r="E50" s="241"/>
      <c r="F50" s="132" t="s">
        <v>23</v>
      </c>
      <c r="G50" s="133"/>
      <c r="H50" s="133"/>
      <c r="I50" s="239">
        <f>'Rozpočet Pol'!G78</f>
        <v>0</v>
      </c>
      <c r="J50" s="239"/>
    </row>
    <row r="51" spans="1:10" ht="25.5" customHeight="1" x14ac:dyDescent="0.2">
      <c r="A51" s="120"/>
      <c r="B51" s="122" t="s">
        <v>65</v>
      </c>
      <c r="C51" s="240" t="s">
        <v>66</v>
      </c>
      <c r="D51" s="241"/>
      <c r="E51" s="241"/>
      <c r="F51" s="132" t="s">
        <v>23</v>
      </c>
      <c r="G51" s="133"/>
      <c r="H51" s="133"/>
      <c r="I51" s="239">
        <f>'Rozpočet Pol'!G112</f>
        <v>0</v>
      </c>
      <c r="J51" s="239"/>
    </row>
    <row r="52" spans="1:10" ht="25.5" customHeight="1" x14ac:dyDescent="0.2">
      <c r="A52" s="120"/>
      <c r="B52" s="129" t="s">
        <v>67</v>
      </c>
      <c r="C52" s="243" t="s">
        <v>68</v>
      </c>
      <c r="D52" s="244"/>
      <c r="E52" s="244"/>
      <c r="F52" s="134" t="s">
        <v>23</v>
      </c>
      <c r="G52" s="135"/>
      <c r="H52" s="135"/>
      <c r="I52" s="242">
        <f>'Rozpočet Pol'!G147</f>
        <v>0</v>
      </c>
      <c r="J52" s="242"/>
    </row>
    <row r="53" spans="1:10" ht="25.5" customHeight="1" x14ac:dyDescent="0.2">
      <c r="A53" s="121"/>
      <c r="B53" s="125" t="s">
        <v>1</v>
      </c>
      <c r="C53" s="125"/>
      <c r="D53" s="126"/>
      <c r="E53" s="126"/>
      <c r="F53" s="136"/>
      <c r="G53" s="137"/>
      <c r="H53" s="137"/>
      <c r="I53" s="245">
        <f>SUM(I47:I52)</f>
        <v>0</v>
      </c>
      <c r="J53" s="245"/>
    </row>
    <row r="54" spans="1:10" x14ac:dyDescent="0.2">
      <c r="F54" s="138"/>
      <c r="G54" s="94"/>
      <c r="H54" s="138"/>
      <c r="I54" s="94"/>
      <c r="J54" s="94"/>
    </row>
    <row r="55" spans="1:10" x14ac:dyDescent="0.2">
      <c r="F55" s="138"/>
      <c r="G55" s="94"/>
      <c r="H55" s="138"/>
      <c r="I55" s="94"/>
      <c r="J55" s="94"/>
    </row>
    <row r="56" spans="1:10" x14ac:dyDescent="0.2">
      <c r="F56" s="138"/>
      <c r="G56" s="94"/>
      <c r="H56" s="138"/>
      <c r="I56" s="94"/>
      <c r="J56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1:J51"/>
    <mergeCell ref="C51:E51"/>
    <mergeCell ref="I52:J52"/>
    <mergeCell ref="C52:E52"/>
    <mergeCell ref="I53:J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1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72</v>
      </c>
    </row>
    <row r="2" spans="1:60" ht="24.95" customHeight="1" x14ac:dyDescent="0.2">
      <c r="A2" s="143" t="s">
        <v>71</v>
      </c>
      <c r="B2" s="141"/>
      <c r="C2" s="256" t="s">
        <v>45</v>
      </c>
      <c r="D2" s="257"/>
      <c r="E2" s="257"/>
      <c r="F2" s="257"/>
      <c r="G2" s="258"/>
      <c r="AE2" t="s">
        <v>73</v>
      </c>
    </row>
    <row r="3" spans="1:60" ht="24.95" hidden="1" customHeight="1" x14ac:dyDescent="0.2">
      <c r="A3" s="144" t="s">
        <v>7</v>
      </c>
      <c r="B3" s="142"/>
      <c r="C3" s="259"/>
      <c r="D3" s="260"/>
      <c r="E3" s="260"/>
      <c r="F3" s="260"/>
      <c r="G3" s="261"/>
      <c r="AE3" t="s">
        <v>74</v>
      </c>
    </row>
    <row r="4" spans="1:60" ht="24.95" hidden="1" customHeight="1" x14ac:dyDescent="0.2">
      <c r="A4" s="144" t="s">
        <v>8</v>
      </c>
      <c r="B4" s="142"/>
      <c r="C4" s="259"/>
      <c r="D4" s="260"/>
      <c r="E4" s="260"/>
      <c r="F4" s="260"/>
      <c r="G4" s="261"/>
      <c r="AE4" t="s">
        <v>75</v>
      </c>
    </row>
    <row r="5" spans="1:60" hidden="1" x14ac:dyDescent="0.2">
      <c r="A5" s="145" t="s">
        <v>76</v>
      </c>
      <c r="B5" s="146"/>
      <c r="C5" s="147"/>
      <c r="D5" s="148"/>
      <c r="E5" s="148"/>
      <c r="F5" s="148"/>
      <c r="G5" s="149"/>
      <c r="AE5" t="s">
        <v>77</v>
      </c>
    </row>
    <row r="7" spans="1:60" ht="38.25" x14ac:dyDescent="0.2">
      <c r="A7" s="155" t="s">
        <v>78</v>
      </c>
      <c r="B7" s="156" t="s">
        <v>79</v>
      </c>
      <c r="C7" s="156" t="s">
        <v>80</v>
      </c>
      <c r="D7" s="155" t="s">
        <v>81</v>
      </c>
      <c r="E7" s="155" t="s">
        <v>82</v>
      </c>
      <c r="F7" s="150" t="s">
        <v>83</v>
      </c>
      <c r="G7" s="172" t="s">
        <v>28</v>
      </c>
      <c r="H7" s="173" t="s">
        <v>29</v>
      </c>
      <c r="I7" s="173" t="s">
        <v>84</v>
      </c>
      <c r="J7" s="173" t="s">
        <v>30</v>
      </c>
      <c r="K7" s="173" t="s">
        <v>85</v>
      </c>
      <c r="L7" s="173" t="s">
        <v>86</v>
      </c>
      <c r="M7" s="173" t="s">
        <v>87</v>
      </c>
      <c r="N7" s="173" t="s">
        <v>88</v>
      </c>
      <c r="O7" s="173" t="s">
        <v>89</v>
      </c>
      <c r="P7" s="173" t="s">
        <v>90</v>
      </c>
      <c r="Q7" s="173" t="s">
        <v>91</v>
      </c>
      <c r="R7" s="173" t="s">
        <v>92</v>
      </c>
      <c r="S7" s="173" t="s">
        <v>93</v>
      </c>
      <c r="T7" s="173" t="s">
        <v>94</v>
      </c>
      <c r="U7" s="158" t="s">
        <v>95</v>
      </c>
    </row>
    <row r="8" spans="1:60" x14ac:dyDescent="0.2">
      <c r="A8" s="174" t="s">
        <v>96</v>
      </c>
      <c r="B8" s="175" t="s">
        <v>57</v>
      </c>
      <c r="C8" s="176" t="s">
        <v>58</v>
      </c>
      <c r="D8" s="157"/>
      <c r="E8" s="177"/>
      <c r="F8" s="178"/>
      <c r="G8" s="178">
        <f>SUMIF(AE9:AE65,"&lt;&gt;NOR",G9:G65)</f>
        <v>0</v>
      </c>
      <c r="H8" s="178"/>
      <c r="I8" s="178">
        <f>SUM(I9:I65)</f>
        <v>0</v>
      </c>
      <c r="J8" s="178"/>
      <c r="K8" s="178">
        <f>SUM(K9:K65)</f>
        <v>0</v>
      </c>
      <c r="L8" s="178"/>
      <c r="M8" s="178">
        <f>SUM(M9:M65)</f>
        <v>0</v>
      </c>
      <c r="N8" s="157"/>
      <c r="O8" s="157">
        <f>SUM(O9:O65)</f>
        <v>4.2799999999999998E-2</v>
      </c>
      <c r="P8" s="157"/>
      <c r="Q8" s="157">
        <f>SUM(Q9:Q65)</f>
        <v>4.8149999999999995</v>
      </c>
      <c r="R8" s="157"/>
      <c r="S8" s="157"/>
      <c r="T8" s="174"/>
      <c r="U8" s="157">
        <f>SUM(U9:U65)</f>
        <v>682.54000000000008</v>
      </c>
      <c r="AE8" t="s">
        <v>97</v>
      </c>
    </row>
    <row r="9" spans="1:60" outlineLevel="1" x14ac:dyDescent="0.2">
      <c r="A9" s="152">
        <v>1</v>
      </c>
      <c r="B9" s="159" t="s">
        <v>98</v>
      </c>
      <c r="C9" s="190" t="s">
        <v>99</v>
      </c>
      <c r="D9" s="161" t="s">
        <v>100</v>
      </c>
      <c r="E9" s="166">
        <v>4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1.0699999999999999E-2</v>
      </c>
      <c r="O9" s="161">
        <f>ROUND(E9*N9,5)</f>
        <v>4.2799999999999998E-2</v>
      </c>
      <c r="P9" s="161">
        <v>0</v>
      </c>
      <c r="Q9" s="161">
        <f>ROUND(E9*P9,5)</f>
        <v>0</v>
      </c>
      <c r="R9" s="161"/>
      <c r="S9" s="161"/>
      <c r="T9" s="162">
        <v>0.90800000000000003</v>
      </c>
      <c r="U9" s="161">
        <f>ROUND(E9*T9,2)</f>
        <v>3.63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101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9"/>
      <c r="C10" s="250" t="s">
        <v>102</v>
      </c>
      <c r="D10" s="251"/>
      <c r="E10" s="252"/>
      <c r="F10" s="253"/>
      <c r="G10" s="254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103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stávající vodovod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2</v>
      </c>
      <c r="B11" s="159" t="s">
        <v>104</v>
      </c>
      <c r="C11" s="190" t="s">
        <v>105</v>
      </c>
      <c r="D11" s="161" t="s">
        <v>106</v>
      </c>
      <c r="E11" s="166">
        <v>6.48</v>
      </c>
      <c r="F11" s="169">
        <f>H11+J11</f>
        <v>0</v>
      </c>
      <c r="G11" s="170">
        <f>ROUND(E11*F11,2)</f>
        <v>0</v>
      </c>
      <c r="H11" s="170"/>
      <c r="I11" s="170">
        <f>ROUND(E11*H11,2)</f>
        <v>0</v>
      </c>
      <c r="J11" s="170"/>
      <c r="K11" s="170">
        <f>ROUND(E11*J11,2)</f>
        <v>0</v>
      </c>
      <c r="L11" s="170">
        <v>21</v>
      </c>
      <c r="M11" s="170">
        <f>G11*(1+L11/100)</f>
        <v>0</v>
      </c>
      <c r="N11" s="161">
        <v>0</v>
      </c>
      <c r="O11" s="161">
        <f>ROUND(E11*N11,5)</f>
        <v>0</v>
      </c>
      <c r="P11" s="161">
        <v>0</v>
      </c>
      <c r="Q11" s="161">
        <f>ROUND(E11*P11,5)</f>
        <v>0</v>
      </c>
      <c r="R11" s="161"/>
      <c r="S11" s="161"/>
      <c r="T11" s="162">
        <v>1.7629999999999999</v>
      </c>
      <c r="U11" s="161">
        <f>ROUND(E11*T11,2)</f>
        <v>11.42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101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9"/>
      <c r="C12" s="250" t="s">
        <v>107</v>
      </c>
      <c r="D12" s="251"/>
      <c r="E12" s="252"/>
      <c r="F12" s="253"/>
      <c r="G12" s="254"/>
      <c r="H12" s="170"/>
      <c r="I12" s="170"/>
      <c r="J12" s="170"/>
      <c r="K12" s="170"/>
      <c r="L12" s="170"/>
      <c r="M12" s="170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103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stávající vodovod, stávající zemní kabel slaboproud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9"/>
      <c r="C13" s="191" t="s">
        <v>108</v>
      </c>
      <c r="D13" s="163"/>
      <c r="E13" s="167">
        <v>6.48</v>
      </c>
      <c r="F13" s="170"/>
      <c r="G13" s="170"/>
      <c r="H13" s="170"/>
      <c r="I13" s="170"/>
      <c r="J13" s="170"/>
      <c r="K13" s="170"/>
      <c r="L13" s="170"/>
      <c r="M13" s="170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109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3</v>
      </c>
      <c r="B14" s="159" t="s">
        <v>110</v>
      </c>
      <c r="C14" s="190" t="s">
        <v>111</v>
      </c>
      <c r="D14" s="161" t="s">
        <v>106</v>
      </c>
      <c r="E14" s="166">
        <v>604.70000000000005</v>
      </c>
      <c r="F14" s="169">
        <f>H14+J14</f>
        <v>0</v>
      </c>
      <c r="G14" s="170">
        <f>ROUND(E14*F14,2)</f>
        <v>0</v>
      </c>
      <c r="H14" s="170"/>
      <c r="I14" s="170">
        <f>ROUND(E14*H14,2)</f>
        <v>0</v>
      </c>
      <c r="J14" s="170"/>
      <c r="K14" s="170">
        <f>ROUND(E14*J14,2)</f>
        <v>0</v>
      </c>
      <c r="L14" s="170">
        <v>21</v>
      </c>
      <c r="M14" s="170">
        <f>G14*(1+L14/100)</f>
        <v>0</v>
      </c>
      <c r="N14" s="161">
        <v>0</v>
      </c>
      <c r="O14" s="161">
        <f>ROUND(E14*N14,5)</f>
        <v>0</v>
      </c>
      <c r="P14" s="161">
        <v>0</v>
      </c>
      <c r="Q14" s="161">
        <f>ROUND(E14*P14,5)</f>
        <v>0</v>
      </c>
      <c r="R14" s="161"/>
      <c r="S14" s="161"/>
      <c r="T14" s="162">
        <v>1.34E-2</v>
      </c>
      <c r="U14" s="161">
        <f>ROUND(E14*T14,2)</f>
        <v>8.1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101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/>
      <c r="B15" s="159"/>
      <c r="C15" s="250" t="s">
        <v>112</v>
      </c>
      <c r="D15" s="251"/>
      <c r="E15" s="252"/>
      <c r="F15" s="253"/>
      <c r="G15" s="254"/>
      <c r="H15" s="170"/>
      <c r="I15" s="170"/>
      <c r="J15" s="170"/>
      <c r="K15" s="170"/>
      <c r="L15" s="170"/>
      <c r="M15" s="170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103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V předpokládané tl. 30 cm a 20 cm. Plocha odtěžení pro obytnou zónu - uliční prostor + 2 x 1 m, chodník - š. pás š. 3,0 m, kanalizace pruh š. 4,5 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9"/>
      <c r="C16" s="191" t="s">
        <v>113</v>
      </c>
      <c r="D16" s="163"/>
      <c r="E16" s="167">
        <v>417</v>
      </c>
      <c r="F16" s="170"/>
      <c r="G16" s="170"/>
      <c r="H16" s="170"/>
      <c r="I16" s="170"/>
      <c r="J16" s="170"/>
      <c r="K16" s="170"/>
      <c r="L16" s="170"/>
      <c r="M16" s="170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109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9"/>
      <c r="C17" s="191" t="s">
        <v>114</v>
      </c>
      <c r="D17" s="163"/>
      <c r="E17" s="167">
        <v>37.950000000000003</v>
      </c>
      <c r="F17" s="170"/>
      <c r="G17" s="170"/>
      <c r="H17" s="170"/>
      <c r="I17" s="170"/>
      <c r="J17" s="170"/>
      <c r="K17" s="170"/>
      <c r="L17" s="170"/>
      <c r="M17" s="170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109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9"/>
      <c r="C18" s="191" t="s">
        <v>115</v>
      </c>
      <c r="D18" s="163"/>
      <c r="E18" s="167">
        <v>45.3</v>
      </c>
      <c r="F18" s="170"/>
      <c r="G18" s="170"/>
      <c r="H18" s="170"/>
      <c r="I18" s="170"/>
      <c r="J18" s="170"/>
      <c r="K18" s="170"/>
      <c r="L18" s="170"/>
      <c r="M18" s="170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109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9"/>
      <c r="C19" s="191" t="s">
        <v>116</v>
      </c>
      <c r="D19" s="163"/>
      <c r="E19" s="167">
        <v>54.45</v>
      </c>
      <c r="F19" s="170"/>
      <c r="G19" s="170"/>
      <c r="H19" s="170"/>
      <c r="I19" s="170"/>
      <c r="J19" s="170"/>
      <c r="K19" s="170"/>
      <c r="L19" s="170"/>
      <c r="M19" s="170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109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9"/>
      <c r="C20" s="191" t="s">
        <v>117</v>
      </c>
      <c r="D20" s="163"/>
      <c r="E20" s="167">
        <v>50</v>
      </c>
      <c r="F20" s="170"/>
      <c r="G20" s="170"/>
      <c r="H20" s="170"/>
      <c r="I20" s="170"/>
      <c r="J20" s="170"/>
      <c r="K20" s="170"/>
      <c r="L20" s="170"/>
      <c r="M20" s="170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109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4</v>
      </c>
      <c r="B21" s="159" t="s">
        <v>118</v>
      </c>
      <c r="C21" s="190" t="s">
        <v>119</v>
      </c>
      <c r="D21" s="161" t="s">
        <v>120</v>
      </c>
      <c r="E21" s="166">
        <v>278</v>
      </c>
      <c r="F21" s="169">
        <f>H21+J21</f>
        <v>0</v>
      </c>
      <c r="G21" s="170">
        <f>ROUND(E21*F21,2)</f>
        <v>0</v>
      </c>
      <c r="H21" s="170"/>
      <c r="I21" s="170">
        <f>ROUND(E21*H21,2)</f>
        <v>0</v>
      </c>
      <c r="J21" s="170"/>
      <c r="K21" s="170">
        <f>ROUND(E21*J21,2)</f>
        <v>0</v>
      </c>
      <c r="L21" s="170">
        <v>21</v>
      </c>
      <c r="M21" s="170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0.41599999999999998</v>
      </c>
      <c r="U21" s="161">
        <f>ROUND(E21*T21,2)</f>
        <v>115.65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101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9"/>
      <c r="C22" s="191" t="s">
        <v>121</v>
      </c>
      <c r="D22" s="163"/>
      <c r="E22" s="167">
        <v>278</v>
      </c>
      <c r="F22" s="170"/>
      <c r="G22" s="170"/>
      <c r="H22" s="170"/>
      <c r="I22" s="170"/>
      <c r="J22" s="170"/>
      <c r="K22" s="170"/>
      <c r="L22" s="170"/>
      <c r="M22" s="170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109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5</v>
      </c>
      <c r="B23" s="159" t="s">
        <v>122</v>
      </c>
      <c r="C23" s="190" t="s">
        <v>123</v>
      </c>
      <c r="D23" s="161" t="s">
        <v>120</v>
      </c>
      <c r="E23" s="166">
        <v>385.5</v>
      </c>
      <c r="F23" s="169">
        <f>H23+J23</f>
        <v>0</v>
      </c>
      <c r="G23" s="170">
        <f>ROUND(E23*F23,2)</f>
        <v>0</v>
      </c>
      <c r="H23" s="170"/>
      <c r="I23" s="170">
        <f>ROUND(E23*H23,2)</f>
        <v>0</v>
      </c>
      <c r="J23" s="170"/>
      <c r="K23" s="170">
        <f>ROUND(E23*J23,2)</f>
        <v>0</v>
      </c>
      <c r="L23" s="170">
        <v>21</v>
      </c>
      <c r="M23" s="170">
        <f>G23*(1+L23/100)</f>
        <v>0</v>
      </c>
      <c r="N23" s="161">
        <v>0</v>
      </c>
      <c r="O23" s="161">
        <f>ROUND(E23*N23,5)</f>
        <v>0</v>
      </c>
      <c r="P23" s="161">
        <v>0</v>
      </c>
      <c r="Q23" s="161">
        <f>ROUND(E23*P23,5)</f>
        <v>0</v>
      </c>
      <c r="R23" s="161"/>
      <c r="S23" s="161"/>
      <c r="T23" s="162">
        <v>0.13</v>
      </c>
      <c r="U23" s="161">
        <f>ROUND(E23*T23,2)</f>
        <v>50.12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101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9"/>
      <c r="C24" s="191" t="s">
        <v>124</v>
      </c>
      <c r="D24" s="163"/>
      <c r="E24" s="167">
        <v>385.5</v>
      </c>
      <c r="F24" s="170"/>
      <c r="G24" s="170"/>
      <c r="H24" s="170"/>
      <c r="I24" s="170"/>
      <c r="J24" s="170"/>
      <c r="K24" s="170"/>
      <c r="L24" s="170"/>
      <c r="M24" s="170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109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6</v>
      </c>
      <c r="B25" s="159" t="s">
        <v>125</v>
      </c>
      <c r="C25" s="190" t="s">
        <v>126</v>
      </c>
      <c r="D25" s="161" t="s">
        <v>120</v>
      </c>
      <c r="E25" s="166">
        <v>250</v>
      </c>
      <c r="F25" s="169">
        <f>H25+J25</f>
        <v>0</v>
      </c>
      <c r="G25" s="170">
        <f>ROUND(E25*F25,2)</f>
        <v>0</v>
      </c>
      <c r="H25" s="170"/>
      <c r="I25" s="170">
        <f>ROUND(E25*H25,2)</f>
        <v>0</v>
      </c>
      <c r="J25" s="170"/>
      <c r="K25" s="170">
        <f>ROUND(E25*J25,2)</f>
        <v>0</v>
      </c>
      <c r="L25" s="170">
        <v>21</v>
      </c>
      <c r="M25" s="170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0.19</v>
      </c>
      <c r="U25" s="161">
        <f>ROUND(E25*T25,2)</f>
        <v>47.5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101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7</v>
      </c>
      <c r="B26" s="159" t="s">
        <v>127</v>
      </c>
      <c r="C26" s="190" t="s">
        <v>128</v>
      </c>
      <c r="D26" s="161" t="s">
        <v>120</v>
      </c>
      <c r="E26" s="166">
        <v>515</v>
      </c>
      <c r="F26" s="169">
        <f>H26+J26</f>
        <v>0</v>
      </c>
      <c r="G26" s="170">
        <f>ROUND(E26*F26,2)</f>
        <v>0</v>
      </c>
      <c r="H26" s="170"/>
      <c r="I26" s="170">
        <f>ROUND(E26*H26,2)</f>
        <v>0</v>
      </c>
      <c r="J26" s="170"/>
      <c r="K26" s="170">
        <f>ROUND(E26*J26,2)</f>
        <v>0</v>
      </c>
      <c r="L26" s="170">
        <v>21</v>
      </c>
      <c r="M26" s="170">
        <f>G26*(1+L26/100)</f>
        <v>0</v>
      </c>
      <c r="N26" s="161">
        <v>0</v>
      </c>
      <c r="O26" s="161">
        <f>ROUND(E26*N26,5)</f>
        <v>0</v>
      </c>
      <c r="P26" s="161">
        <v>0</v>
      </c>
      <c r="Q26" s="161">
        <f>ROUND(E26*P26,5)</f>
        <v>0</v>
      </c>
      <c r="R26" s="161"/>
      <c r="S26" s="161"/>
      <c r="T26" s="162">
        <v>0.254</v>
      </c>
      <c r="U26" s="161">
        <f>ROUND(E26*T26,2)</f>
        <v>130.81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101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8</v>
      </c>
      <c r="B27" s="159" t="s">
        <v>129</v>
      </c>
      <c r="C27" s="190" t="s">
        <v>130</v>
      </c>
      <c r="D27" s="161" t="s">
        <v>106</v>
      </c>
      <c r="E27" s="166">
        <v>1040.25</v>
      </c>
      <c r="F27" s="169">
        <f>H27+J27</f>
        <v>0</v>
      </c>
      <c r="G27" s="170">
        <f>ROUND(E27*F27,2)</f>
        <v>0</v>
      </c>
      <c r="H27" s="170"/>
      <c r="I27" s="170">
        <f>ROUND(E27*H27,2)</f>
        <v>0</v>
      </c>
      <c r="J27" s="170"/>
      <c r="K27" s="170">
        <f>ROUND(E27*J27,2)</f>
        <v>0</v>
      </c>
      <c r="L27" s="170">
        <v>21</v>
      </c>
      <c r="M27" s="170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3.1E-2</v>
      </c>
      <c r="U27" s="161">
        <f>ROUND(E27*T27,2)</f>
        <v>32.25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101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9"/>
      <c r="C28" s="191" t="s">
        <v>131</v>
      </c>
      <c r="D28" s="163"/>
      <c r="E28" s="167">
        <v>1040.25</v>
      </c>
      <c r="F28" s="170"/>
      <c r="G28" s="170"/>
      <c r="H28" s="170"/>
      <c r="I28" s="170"/>
      <c r="J28" s="170"/>
      <c r="K28" s="170"/>
      <c r="L28" s="170"/>
      <c r="M28" s="170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109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9</v>
      </c>
      <c r="B29" s="159" t="s">
        <v>132</v>
      </c>
      <c r="C29" s="190" t="s">
        <v>133</v>
      </c>
      <c r="D29" s="161" t="s">
        <v>106</v>
      </c>
      <c r="E29" s="166">
        <v>413.75</v>
      </c>
      <c r="F29" s="169">
        <f>H29+J29</f>
        <v>0</v>
      </c>
      <c r="G29" s="170">
        <f>ROUND(E29*F29,2)</f>
        <v>0</v>
      </c>
      <c r="H29" s="170"/>
      <c r="I29" s="170">
        <f>ROUND(E29*H29,2)</f>
        <v>0</v>
      </c>
      <c r="J29" s="170"/>
      <c r="K29" s="170">
        <f>ROUND(E29*J29,2)</f>
        <v>0</v>
      </c>
      <c r="L29" s="170">
        <v>21</v>
      </c>
      <c r="M29" s="170">
        <f>G29*(1+L29/100)</f>
        <v>0</v>
      </c>
      <c r="N29" s="161">
        <v>0</v>
      </c>
      <c r="O29" s="161">
        <f>ROUND(E29*N29,5)</f>
        <v>0</v>
      </c>
      <c r="P29" s="161">
        <v>0</v>
      </c>
      <c r="Q29" s="161">
        <f>ROUND(E29*P29,5)</f>
        <v>0</v>
      </c>
      <c r="R29" s="161"/>
      <c r="S29" s="161"/>
      <c r="T29" s="162">
        <v>7.3999999999999996E-2</v>
      </c>
      <c r="U29" s="161">
        <f>ROUND(E29*T29,2)</f>
        <v>30.62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101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9"/>
      <c r="C30" s="191" t="s">
        <v>134</v>
      </c>
      <c r="D30" s="163"/>
      <c r="E30" s="167">
        <v>413.75</v>
      </c>
      <c r="F30" s="170"/>
      <c r="G30" s="170"/>
      <c r="H30" s="170"/>
      <c r="I30" s="170"/>
      <c r="J30" s="170"/>
      <c r="K30" s="170"/>
      <c r="L30" s="170"/>
      <c r="M30" s="170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109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10</v>
      </c>
      <c r="B31" s="159" t="s">
        <v>135</v>
      </c>
      <c r="C31" s="190" t="s">
        <v>136</v>
      </c>
      <c r="D31" s="161" t="s">
        <v>106</v>
      </c>
      <c r="E31" s="166">
        <v>626.5</v>
      </c>
      <c r="F31" s="169">
        <f>H31+J31</f>
        <v>0</v>
      </c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1.0999999999999999E-2</v>
      </c>
      <c r="U31" s="161">
        <f>ROUND(E31*T31,2)</f>
        <v>6.89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101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9"/>
      <c r="C32" s="191" t="s">
        <v>137</v>
      </c>
      <c r="D32" s="163"/>
      <c r="E32" s="167">
        <v>626.5</v>
      </c>
      <c r="F32" s="170"/>
      <c r="G32" s="170"/>
      <c r="H32" s="170"/>
      <c r="I32" s="170"/>
      <c r="J32" s="170"/>
      <c r="K32" s="170"/>
      <c r="L32" s="170"/>
      <c r="M32" s="170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109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11</v>
      </c>
      <c r="B33" s="159" t="s">
        <v>138</v>
      </c>
      <c r="C33" s="190" t="s">
        <v>139</v>
      </c>
      <c r="D33" s="161" t="s">
        <v>106</v>
      </c>
      <c r="E33" s="166">
        <v>210.3</v>
      </c>
      <c r="F33" s="169">
        <f>H33+J33</f>
        <v>0</v>
      </c>
      <c r="G33" s="170">
        <f>ROUND(E33*F33,2)</f>
        <v>0</v>
      </c>
      <c r="H33" s="170"/>
      <c r="I33" s="170">
        <f>ROUND(E33*H33,2)</f>
        <v>0</v>
      </c>
      <c r="J33" s="170"/>
      <c r="K33" s="170">
        <f>ROUND(E33*J33,2)</f>
        <v>0</v>
      </c>
      <c r="L33" s="170">
        <v>21</v>
      </c>
      <c r="M33" s="170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5.2999999999999999E-2</v>
      </c>
      <c r="U33" s="161">
        <f>ROUND(E33*T33,2)</f>
        <v>11.15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101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9"/>
      <c r="C34" s="191" t="s">
        <v>140</v>
      </c>
      <c r="D34" s="163"/>
      <c r="E34" s="167">
        <v>210.3</v>
      </c>
      <c r="F34" s="170"/>
      <c r="G34" s="170"/>
      <c r="H34" s="170"/>
      <c r="I34" s="170"/>
      <c r="J34" s="170"/>
      <c r="K34" s="170"/>
      <c r="L34" s="170"/>
      <c r="M34" s="170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109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12</v>
      </c>
      <c r="B35" s="159" t="s">
        <v>141</v>
      </c>
      <c r="C35" s="190" t="s">
        <v>142</v>
      </c>
      <c r="D35" s="161" t="s">
        <v>120</v>
      </c>
      <c r="E35" s="166">
        <v>1178.5</v>
      </c>
      <c r="F35" s="169">
        <f>H35+J35</f>
        <v>0</v>
      </c>
      <c r="G35" s="170">
        <f>ROUND(E35*F35,2)</f>
        <v>0</v>
      </c>
      <c r="H35" s="170"/>
      <c r="I35" s="170">
        <f>ROUND(E35*H35,2)</f>
        <v>0</v>
      </c>
      <c r="J35" s="170"/>
      <c r="K35" s="170">
        <f>ROUND(E35*J35,2)</f>
        <v>0</v>
      </c>
      <c r="L35" s="170">
        <v>21</v>
      </c>
      <c r="M35" s="170">
        <f>G35*(1+L35/100)</f>
        <v>0</v>
      </c>
      <c r="N35" s="161">
        <v>0</v>
      </c>
      <c r="O35" s="161">
        <f>ROUND(E35*N35,5)</f>
        <v>0</v>
      </c>
      <c r="P35" s="161">
        <v>0</v>
      </c>
      <c r="Q35" s="161">
        <f>ROUND(E35*P35,5)</f>
        <v>0</v>
      </c>
      <c r="R35" s="161"/>
      <c r="S35" s="161"/>
      <c r="T35" s="162">
        <v>1.2999999999999999E-2</v>
      </c>
      <c r="U35" s="161">
        <f>ROUND(E35*T35,2)</f>
        <v>15.32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101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/>
      <c r="B36" s="159"/>
      <c r="C36" s="191" t="s">
        <v>143</v>
      </c>
      <c r="D36" s="163"/>
      <c r="E36" s="167">
        <v>1178.5</v>
      </c>
      <c r="F36" s="170"/>
      <c r="G36" s="170"/>
      <c r="H36" s="170"/>
      <c r="I36" s="170"/>
      <c r="J36" s="170"/>
      <c r="K36" s="170"/>
      <c r="L36" s="170"/>
      <c r="M36" s="170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109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13</v>
      </c>
      <c r="B37" s="159" t="s">
        <v>144</v>
      </c>
      <c r="C37" s="190" t="s">
        <v>145</v>
      </c>
      <c r="D37" s="161" t="s">
        <v>120</v>
      </c>
      <c r="E37" s="166">
        <v>1120.5999999999999</v>
      </c>
      <c r="F37" s="169">
        <f>H37+J37</f>
        <v>0</v>
      </c>
      <c r="G37" s="170">
        <f>ROUND(E37*F37,2)</f>
        <v>0</v>
      </c>
      <c r="H37" s="170"/>
      <c r="I37" s="170">
        <f>ROUND(E37*H37,2)</f>
        <v>0</v>
      </c>
      <c r="J37" s="170"/>
      <c r="K37" s="170">
        <f>ROUND(E37*J37,2)</f>
        <v>0</v>
      </c>
      <c r="L37" s="170">
        <v>21</v>
      </c>
      <c r="M37" s="170">
        <f>G37*(1+L37/100)</f>
        <v>0</v>
      </c>
      <c r="N37" s="161">
        <v>0</v>
      </c>
      <c r="O37" s="161">
        <f>ROUND(E37*N37,5)</f>
        <v>0</v>
      </c>
      <c r="P37" s="161">
        <v>0</v>
      </c>
      <c r="Q37" s="161">
        <f>ROUND(E37*P37,5)</f>
        <v>0</v>
      </c>
      <c r="R37" s="161"/>
      <c r="S37" s="161"/>
      <c r="T37" s="162">
        <v>1.7999999999999999E-2</v>
      </c>
      <c r="U37" s="161">
        <f>ROUND(E37*T37,2)</f>
        <v>20.170000000000002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101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9"/>
      <c r="C38" s="191" t="s">
        <v>146</v>
      </c>
      <c r="D38" s="163"/>
      <c r="E38" s="167">
        <v>864.6</v>
      </c>
      <c r="F38" s="170"/>
      <c r="G38" s="170"/>
      <c r="H38" s="170"/>
      <c r="I38" s="170"/>
      <c r="J38" s="170"/>
      <c r="K38" s="170"/>
      <c r="L38" s="170"/>
      <c r="M38" s="170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109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9"/>
      <c r="C39" s="191" t="s">
        <v>147</v>
      </c>
      <c r="D39" s="163"/>
      <c r="E39" s="167">
        <v>79</v>
      </c>
      <c r="F39" s="170"/>
      <c r="G39" s="170"/>
      <c r="H39" s="170"/>
      <c r="I39" s="170"/>
      <c r="J39" s="170"/>
      <c r="K39" s="170"/>
      <c r="L39" s="170"/>
      <c r="M39" s="170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109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9"/>
      <c r="C40" s="191" t="s">
        <v>148</v>
      </c>
      <c r="D40" s="163"/>
      <c r="E40" s="167">
        <v>118.8</v>
      </c>
      <c r="F40" s="170"/>
      <c r="G40" s="170"/>
      <c r="H40" s="170"/>
      <c r="I40" s="170"/>
      <c r="J40" s="170"/>
      <c r="K40" s="170"/>
      <c r="L40" s="170"/>
      <c r="M40" s="170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109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9"/>
      <c r="C41" s="191" t="s">
        <v>149</v>
      </c>
      <c r="D41" s="163"/>
      <c r="E41" s="167">
        <v>58.2</v>
      </c>
      <c r="F41" s="170"/>
      <c r="G41" s="170"/>
      <c r="H41" s="170"/>
      <c r="I41" s="170"/>
      <c r="J41" s="170"/>
      <c r="K41" s="170"/>
      <c r="L41" s="170"/>
      <c r="M41" s="170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109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14</v>
      </c>
      <c r="B42" s="159" t="s">
        <v>150</v>
      </c>
      <c r="C42" s="190" t="s">
        <v>151</v>
      </c>
      <c r="D42" s="161" t="s">
        <v>120</v>
      </c>
      <c r="E42" s="166">
        <v>537.25</v>
      </c>
      <c r="F42" s="169">
        <f>H42+J42</f>
        <v>0</v>
      </c>
      <c r="G42" s="170">
        <f>ROUND(E42*F42,2)</f>
        <v>0</v>
      </c>
      <c r="H42" s="170"/>
      <c r="I42" s="170">
        <f>ROUND(E42*H42,2)</f>
        <v>0</v>
      </c>
      <c r="J42" s="170"/>
      <c r="K42" s="170">
        <f>ROUND(E42*J42,2)</f>
        <v>0</v>
      </c>
      <c r="L42" s="170">
        <v>21</v>
      </c>
      <c r="M42" s="170">
        <f>G42*(1+L42/100)</f>
        <v>0</v>
      </c>
      <c r="N42" s="161">
        <v>0</v>
      </c>
      <c r="O42" s="161">
        <f>ROUND(E42*N42,5)</f>
        <v>0</v>
      </c>
      <c r="P42" s="161">
        <v>0</v>
      </c>
      <c r="Q42" s="161">
        <f>ROUND(E42*P42,5)</f>
        <v>0</v>
      </c>
      <c r="R42" s="161"/>
      <c r="S42" s="161"/>
      <c r="T42" s="162">
        <v>0.107</v>
      </c>
      <c r="U42" s="161">
        <f>ROUND(E42*T42,2)</f>
        <v>57.49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101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9"/>
      <c r="C43" s="191" t="s">
        <v>152</v>
      </c>
      <c r="D43" s="163"/>
      <c r="E43" s="167">
        <v>250</v>
      </c>
      <c r="F43" s="170"/>
      <c r="G43" s="170"/>
      <c r="H43" s="170"/>
      <c r="I43" s="170"/>
      <c r="J43" s="170"/>
      <c r="K43" s="170"/>
      <c r="L43" s="170"/>
      <c r="M43" s="170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109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9"/>
      <c r="C44" s="191" t="s">
        <v>153</v>
      </c>
      <c r="D44" s="163"/>
      <c r="E44" s="167">
        <v>287.25</v>
      </c>
      <c r="F44" s="170"/>
      <c r="G44" s="170"/>
      <c r="H44" s="170"/>
      <c r="I44" s="170"/>
      <c r="J44" s="170"/>
      <c r="K44" s="170"/>
      <c r="L44" s="170"/>
      <c r="M44" s="170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109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15</v>
      </c>
      <c r="B45" s="159" t="s">
        <v>154</v>
      </c>
      <c r="C45" s="190" t="s">
        <v>155</v>
      </c>
      <c r="D45" s="161" t="s">
        <v>120</v>
      </c>
      <c r="E45" s="166">
        <v>1368.5</v>
      </c>
      <c r="F45" s="169">
        <f>H45+J45</f>
        <v>0</v>
      </c>
      <c r="G45" s="170">
        <f>ROUND(E45*F45,2)</f>
        <v>0</v>
      </c>
      <c r="H45" s="170"/>
      <c r="I45" s="170">
        <f>ROUND(E45*H45,2)</f>
        <v>0</v>
      </c>
      <c r="J45" s="170"/>
      <c r="K45" s="170">
        <f>ROUND(E45*J45,2)</f>
        <v>0</v>
      </c>
      <c r="L45" s="170">
        <v>21</v>
      </c>
      <c r="M45" s="170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0.06</v>
      </c>
      <c r="U45" s="161">
        <f>ROUND(E45*T45,2)</f>
        <v>82.11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101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9"/>
      <c r="C46" s="191" t="s">
        <v>156</v>
      </c>
      <c r="D46" s="163"/>
      <c r="E46" s="167">
        <v>1368.5</v>
      </c>
      <c r="F46" s="170"/>
      <c r="G46" s="170"/>
      <c r="H46" s="170"/>
      <c r="I46" s="170"/>
      <c r="J46" s="170"/>
      <c r="K46" s="170"/>
      <c r="L46" s="170"/>
      <c r="M46" s="170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109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16</v>
      </c>
      <c r="B47" s="159" t="s">
        <v>157</v>
      </c>
      <c r="C47" s="190" t="s">
        <v>158</v>
      </c>
      <c r="D47" s="161" t="s">
        <v>106</v>
      </c>
      <c r="E47" s="166">
        <v>11.34</v>
      </c>
      <c r="F47" s="169">
        <f>H47+J47</f>
        <v>0</v>
      </c>
      <c r="G47" s="170">
        <f>ROUND(E47*F47,2)</f>
        <v>0</v>
      </c>
      <c r="H47" s="170"/>
      <c r="I47" s="170">
        <f>ROUND(E47*H47,2)</f>
        <v>0</v>
      </c>
      <c r="J47" s="170"/>
      <c r="K47" s="170">
        <f>ROUND(E47*J47,2)</f>
        <v>0</v>
      </c>
      <c r="L47" s="170">
        <v>21</v>
      </c>
      <c r="M47" s="170">
        <f>G47*(1+L47/100)</f>
        <v>0</v>
      </c>
      <c r="N47" s="161">
        <v>0</v>
      </c>
      <c r="O47" s="161">
        <f>ROUND(E47*N47,5)</f>
        <v>0</v>
      </c>
      <c r="P47" s="161">
        <v>0</v>
      </c>
      <c r="Q47" s="161">
        <f>ROUND(E47*P47,5)</f>
        <v>0</v>
      </c>
      <c r="R47" s="161"/>
      <c r="S47" s="161"/>
      <c r="T47" s="162">
        <v>0.33</v>
      </c>
      <c r="U47" s="161">
        <f>ROUND(E47*T47,2)</f>
        <v>3.74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101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/>
      <c r="B48" s="159"/>
      <c r="C48" s="250" t="s">
        <v>159</v>
      </c>
      <c r="D48" s="251"/>
      <c r="E48" s="252"/>
      <c r="F48" s="253"/>
      <c r="G48" s="254"/>
      <c r="H48" s="170"/>
      <c r="I48" s="170"/>
      <c r="J48" s="170"/>
      <c r="K48" s="170"/>
      <c r="L48" s="170"/>
      <c r="M48" s="170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103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4" t="str">
        <f>C48</f>
        <v>pro drenáž</v>
      </c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/>
      <c r="B49" s="159"/>
      <c r="C49" s="191" t="s">
        <v>160</v>
      </c>
      <c r="D49" s="163"/>
      <c r="E49" s="167">
        <v>11.34</v>
      </c>
      <c r="F49" s="170"/>
      <c r="G49" s="170"/>
      <c r="H49" s="170"/>
      <c r="I49" s="170"/>
      <c r="J49" s="170"/>
      <c r="K49" s="170"/>
      <c r="L49" s="170"/>
      <c r="M49" s="170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109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17</v>
      </c>
      <c r="B50" s="159" t="s">
        <v>161</v>
      </c>
      <c r="C50" s="190" t="s">
        <v>162</v>
      </c>
      <c r="D50" s="161" t="s">
        <v>106</v>
      </c>
      <c r="E50" s="166">
        <v>110</v>
      </c>
      <c r="F50" s="169">
        <f>H50+J50</f>
        <v>0</v>
      </c>
      <c r="G50" s="170">
        <f>ROUND(E50*F50,2)</f>
        <v>0</v>
      </c>
      <c r="H50" s="170"/>
      <c r="I50" s="170">
        <f>ROUND(E50*H50,2)</f>
        <v>0</v>
      </c>
      <c r="J50" s="170"/>
      <c r="K50" s="170">
        <f>ROUND(E50*J50,2)</f>
        <v>0</v>
      </c>
      <c r="L50" s="170">
        <v>21</v>
      </c>
      <c r="M50" s="170">
        <f>G50*(1+L50/100)</f>
        <v>0</v>
      </c>
      <c r="N50" s="161">
        <v>0</v>
      </c>
      <c r="O50" s="161">
        <f>ROUND(E50*N50,5)</f>
        <v>0</v>
      </c>
      <c r="P50" s="161">
        <v>0</v>
      </c>
      <c r="Q50" s="161">
        <f>ROUND(E50*P50,5)</f>
        <v>0</v>
      </c>
      <c r="R50" s="161"/>
      <c r="S50" s="161"/>
      <c r="T50" s="162">
        <v>0.12</v>
      </c>
      <c r="U50" s="161">
        <f>ROUND(E50*T50,2)</f>
        <v>13.2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101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9"/>
      <c r="C51" s="191" t="s">
        <v>163</v>
      </c>
      <c r="D51" s="163"/>
      <c r="E51" s="167">
        <v>100</v>
      </c>
      <c r="F51" s="170"/>
      <c r="G51" s="170"/>
      <c r="H51" s="170"/>
      <c r="I51" s="170"/>
      <c r="J51" s="170"/>
      <c r="K51" s="170"/>
      <c r="L51" s="170"/>
      <c r="M51" s="170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109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9"/>
      <c r="C52" s="191" t="s">
        <v>164</v>
      </c>
      <c r="D52" s="163"/>
      <c r="E52" s="167">
        <v>10</v>
      </c>
      <c r="F52" s="170"/>
      <c r="G52" s="170"/>
      <c r="H52" s="170"/>
      <c r="I52" s="170"/>
      <c r="J52" s="170"/>
      <c r="K52" s="170"/>
      <c r="L52" s="170"/>
      <c r="M52" s="170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109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18</v>
      </c>
      <c r="B53" s="159" t="s">
        <v>165</v>
      </c>
      <c r="C53" s="190" t="s">
        <v>166</v>
      </c>
      <c r="D53" s="161" t="s">
        <v>106</v>
      </c>
      <c r="E53" s="166">
        <v>318.48</v>
      </c>
      <c r="F53" s="169">
        <f>H53+J53</f>
        <v>0</v>
      </c>
      <c r="G53" s="170">
        <f>ROUND(E53*F53,2)</f>
        <v>0</v>
      </c>
      <c r="H53" s="170"/>
      <c r="I53" s="170">
        <f>ROUND(E53*H53,2)</f>
        <v>0</v>
      </c>
      <c r="J53" s="170"/>
      <c r="K53" s="170">
        <f>ROUND(E53*J53,2)</f>
        <v>0</v>
      </c>
      <c r="L53" s="170">
        <v>21</v>
      </c>
      <c r="M53" s="170">
        <f>G53*(1+L53/100)</f>
        <v>0</v>
      </c>
      <c r="N53" s="161">
        <v>0</v>
      </c>
      <c r="O53" s="161">
        <f>ROUND(E53*N53,5)</f>
        <v>0</v>
      </c>
      <c r="P53" s="161">
        <v>0</v>
      </c>
      <c r="Q53" s="161">
        <f>ROUND(E53*P53,5)</f>
        <v>0</v>
      </c>
      <c r="R53" s="161"/>
      <c r="S53" s="161"/>
      <c r="T53" s="162">
        <v>0.09</v>
      </c>
      <c r="U53" s="161">
        <f>ROUND(E53*T53,2)</f>
        <v>28.66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101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/>
      <c r="B54" s="159"/>
      <c r="C54" s="191" t="s">
        <v>167</v>
      </c>
      <c r="D54" s="163"/>
      <c r="E54" s="167">
        <v>285</v>
      </c>
      <c r="F54" s="170"/>
      <c r="G54" s="170"/>
      <c r="H54" s="170"/>
      <c r="I54" s="170"/>
      <c r="J54" s="170"/>
      <c r="K54" s="170"/>
      <c r="L54" s="170"/>
      <c r="M54" s="170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109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/>
      <c r="B55" s="159"/>
      <c r="C55" s="191" t="s">
        <v>168</v>
      </c>
      <c r="D55" s="163"/>
      <c r="E55" s="167">
        <v>33.479999999999997</v>
      </c>
      <c r="F55" s="170"/>
      <c r="G55" s="170"/>
      <c r="H55" s="170"/>
      <c r="I55" s="170"/>
      <c r="J55" s="170"/>
      <c r="K55" s="170"/>
      <c r="L55" s="170"/>
      <c r="M55" s="170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109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19</v>
      </c>
      <c r="B56" s="159" t="s">
        <v>169</v>
      </c>
      <c r="C56" s="190" t="s">
        <v>170</v>
      </c>
      <c r="D56" s="161" t="s">
        <v>106</v>
      </c>
      <c r="E56" s="166">
        <v>27.5</v>
      </c>
      <c r="F56" s="169">
        <f>H56+J56</f>
        <v>0</v>
      </c>
      <c r="G56" s="170">
        <f>ROUND(E56*F56,2)</f>
        <v>0</v>
      </c>
      <c r="H56" s="170"/>
      <c r="I56" s="170">
        <f>ROUND(E56*H56,2)</f>
        <v>0</v>
      </c>
      <c r="J56" s="170"/>
      <c r="K56" s="170">
        <f>ROUND(E56*J56,2)</f>
        <v>0</v>
      </c>
      <c r="L56" s="170">
        <v>21</v>
      </c>
      <c r="M56" s="170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4.3099999999999999E-2</v>
      </c>
      <c r="U56" s="161">
        <f>ROUND(E56*T56,2)</f>
        <v>1.19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101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9"/>
      <c r="C57" s="191" t="s">
        <v>171</v>
      </c>
      <c r="D57" s="163"/>
      <c r="E57" s="167">
        <v>27.5</v>
      </c>
      <c r="F57" s="170"/>
      <c r="G57" s="170"/>
      <c r="H57" s="170"/>
      <c r="I57" s="170"/>
      <c r="J57" s="170"/>
      <c r="K57" s="170"/>
      <c r="L57" s="170"/>
      <c r="M57" s="170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109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20</v>
      </c>
      <c r="B58" s="159" t="s">
        <v>172</v>
      </c>
      <c r="C58" s="190" t="s">
        <v>173</v>
      </c>
      <c r="D58" s="161" t="s">
        <v>106</v>
      </c>
      <c r="E58" s="166">
        <v>4.2750000000000004</v>
      </c>
      <c r="F58" s="169">
        <f>H58+J58</f>
        <v>0</v>
      </c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1">
        <v>0</v>
      </c>
      <c r="O58" s="161">
        <f>ROUND(E58*N58,5)</f>
        <v>0</v>
      </c>
      <c r="P58" s="161">
        <v>0</v>
      </c>
      <c r="Q58" s="161">
        <f>ROUND(E58*P58,5)</f>
        <v>0</v>
      </c>
      <c r="R58" s="161"/>
      <c r="S58" s="161"/>
      <c r="T58" s="162">
        <v>0.20200000000000001</v>
      </c>
      <c r="U58" s="161">
        <f>ROUND(E58*T58,2)</f>
        <v>0.86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101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9"/>
      <c r="C59" s="191" t="s">
        <v>174</v>
      </c>
      <c r="D59" s="163"/>
      <c r="E59" s="167">
        <v>4.2750000000000004</v>
      </c>
      <c r="F59" s="170"/>
      <c r="G59" s="170"/>
      <c r="H59" s="170"/>
      <c r="I59" s="170"/>
      <c r="J59" s="170"/>
      <c r="K59" s="170"/>
      <c r="L59" s="170"/>
      <c r="M59" s="170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109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21</v>
      </c>
      <c r="B60" s="159" t="s">
        <v>175</v>
      </c>
      <c r="C60" s="190" t="s">
        <v>176</v>
      </c>
      <c r="D60" s="161" t="s">
        <v>100</v>
      </c>
      <c r="E60" s="166">
        <v>10.5</v>
      </c>
      <c r="F60" s="169">
        <f>H60+J60</f>
        <v>0</v>
      </c>
      <c r="G60" s="170">
        <f>ROUND(E60*F60,2)</f>
        <v>0</v>
      </c>
      <c r="H60" s="170"/>
      <c r="I60" s="170">
        <f>ROUND(E60*H60,2)</f>
        <v>0</v>
      </c>
      <c r="J60" s="170"/>
      <c r="K60" s="170">
        <f>ROUND(E60*J60,2)</f>
        <v>0</v>
      </c>
      <c r="L60" s="170">
        <v>21</v>
      </c>
      <c r="M60" s="170">
        <f>G60*(1+L60/100)</f>
        <v>0</v>
      </c>
      <c r="N60" s="161">
        <v>0</v>
      </c>
      <c r="O60" s="161">
        <f>ROUND(E60*N60,5)</f>
        <v>0</v>
      </c>
      <c r="P60" s="161">
        <v>0.27</v>
      </c>
      <c r="Q60" s="161">
        <f>ROUND(E60*P60,5)</f>
        <v>2.835</v>
      </c>
      <c r="R60" s="161"/>
      <c r="S60" s="161"/>
      <c r="T60" s="162">
        <v>0.123</v>
      </c>
      <c r="U60" s="161">
        <f>ROUND(E60*T60,2)</f>
        <v>1.29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101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9"/>
      <c r="C61" s="191" t="s">
        <v>177</v>
      </c>
      <c r="D61" s="163"/>
      <c r="E61" s="167">
        <v>10.5</v>
      </c>
      <c r="F61" s="170"/>
      <c r="G61" s="170"/>
      <c r="H61" s="170"/>
      <c r="I61" s="170"/>
      <c r="J61" s="170"/>
      <c r="K61" s="170"/>
      <c r="L61" s="170"/>
      <c r="M61" s="170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109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22</v>
      </c>
      <c r="B62" s="159" t="s">
        <v>141</v>
      </c>
      <c r="C62" s="190" t="s">
        <v>142</v>
      </c>
      <c r="D62" s="161" t="s">
        <v>120</v>
      </c>
      <c r="E62" s="166">
        <v>385</v>
      </c>
      <c r="F62" s="169">
        <f>H62+J62</f>
        <v>0</v>
      </c>
      <c r="G62" s="170">
        <f>ROUND(E62*F62,2)</f>
        <v>0</v>
      </c>
      <c r="H62" s="170"/>
      <c r="I62" s="170">
        <f>ROUND(E62*H62,2)</f>
        <v>0</v>
      </c>
      <c r="J62" s="170"/>
      <c r="K62" s="170">
        <f>ROUND(E62*J62,2)</f>
        <v>0</v>
      </c>
      <c r="L62" s="170">
        <v>21</v>
      </c>
      <c r="M62" s="170">
        <f>G62*(1+L62/100)</f>
        <v>0</v>
      </c>
      <c r="N62" s="161">
        <v>0</v>
      </c>
      <c r="O62" s="161">
        <f>ROUND(E62*N62,5)</f>
        <v>0</v>
      </c>
      <c r="P62" s="161">
        <v>0</v>
      </c>
      <c r="Q62" s="161">
        <f>ROUND(E62*P62,5)</f>
        <v>0</v>
      </c>
      <c r="R62" s="161"/>
      <c r="S62" s="161"/>
      <c r="T62" s="162">
        <v>1.2999999999999999E-2</v>
      </c>
      <c r="U62" s="161">
        <f>ROUND(E62*T62,2)</f>
        <v>5.01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101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23</v>
      </c>
      <c r="B63" s="159" t="s">
        <v>178</v>
      </c>
      <c r="C63" s="190" t="s">
        <v>179</v>
      </c>
      <c r="D63" s="161" t="s">
        <v>180</v>
      </c>
      <c r="E63" s="166">
        <v>1</v>
      </c>
      <c r="F63" s="169">
        <f>H63+J63</f>
        <v>0</v>
      </c>
      <c r="G63" s="170">
        <f>ROUND(E63*F63,2)</f>
        <v>0</v>
      </c>
      <c r="H63" s="170"/>
      <c r="I63" s="170">
        <f>ROUND(E63*H63,2)</f>
        <v>0</v>
      </c>
      <c r="J63" s="170"/>
      <c r="K63" s="170">
        <f>ROUND(E63*J63,2)</f>
        <v>0</v>
      </c>
      <c r="L63" s="170">
        <v>21</v>
      </c>
      <c r="M63" s="170">
        <f>G63*(1+L63/100)</f>
        <v>0</v>
      </c>
      <c r="N63" s="161">
        <v>0</v>
      </c>
      <c r="O63" s="161">
        <f>ROUND(E63*N63,5)</f>
        <v>0</v>
      </c>
      <c r="P63" s="161">
        <v>0</v>
      </c>
      <c r="Q63" s="161">
        <f>ROUND(E63*P63,5)</f>
        <v>0</v>
      </c>
      <c r="R63" s="161"/>
      <c r="S63" s="161"/>
      <c r="T63" s="162">
        <v>1.9810000000000001</v>
      </c>
      <c r="U63" s="161">
        <f>ROUND(E63*T63,2)</f>
        <v>1.98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181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24</v>
      </c>
      <c r="B64" s="159" t="s">
        <v>182</v>
      </c>
      <c r="C64" s="190" t="s">
        <v>183</v>
      </c>
      <c r="D64" s="161" t="s">
        <v>120</v>
      </c>
      <c r="E64" s="166">
        <v>9</v>
      </c>
      <c r="F64" s="169">
        <f>H64+J64</f>
        <v>0</v>
      </c>
      <c r="G64" s="170">
        <f>ROUND(E64*F64,2)</f>
        <v>0</v>
      </c>
      <c r="H64" s="170"/>
      <c r="I64" s="170">
        <f>ROUND(E64*H64,2)</f>
        <v>0</v>
      </c>
      <c r="J64" s="170"/>
      <c r="K64" s="170">
        <f>ROUND(E64*J64,2)</f>
        <v>0</v>
      </c>
      <c r="L64" s="170">
        <v>21</v>
      </c>
      <c r="M64" s="170">
        <f>G64*(1+L64/100)</f>
        <v>0</v>
      </c>
      <c r="N64" s="161">
        <v>0</v>
      </c>
      <c r="O64" s="161">
        <f>ROUND(E64*N64,5)</f>
        <v>0</v>
      </c>
      <c r="P64" s="161">
        <v>0.22</v>
      </c>
      <c r="Q64" s="161">
        <f>ROUND(E64*P64,5)</f>
        <v>1.98</v>
      </c>
      <c r="R64" s="161"/>
      <c r="S64" s="161"/>
      <c r="T64" s="162">
        <v>0.375</v>
      </c>
      <c r="U64" s="161">
        <f>ROUND(E64*T64,2)</f>
        <v>3.38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101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/>
      <c r="B65" s="159"/>
      <c r="C65" s="191" t="s">
        <v>184</v>
      </c>
      <c r="D65" s="163"/>
      <c r="E65" s="167">
        <v>9</v>
      </c>
      <c r="F65" s="170"/>
      <c r="G65" s="170"/>
      <c r="H65" s="170"/>
      <c r="I65" s="170"/>
      <c r="J65" s="170"/>
      <c r="K65" s="170"/>
      <c r="L65" s="170"/>
      <c r="M65" s="170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109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">
      <c r="A66" s="153" t="s">
        <v>96</v>
      </c>
      <c r="B66" s="160" t="s">
        <v>59</v>
      </c>
      <c r="C66" s="192" t="s">
        <v>60</v>
      </c>
      <c r="D66" s="164"/>
      <c r="E66" s="168"/>
      <c r="F66" s="171"/>
      <c r="G66" s="171">
        <f>SUMIF(AE67:AE72,"&lt;&gt;NOR",G67:G72)</f>
        <v>0</v>
      </c>
      <c r="H66" s="171"/>
      <c r="I66" s="171">
        <f>SUM(I67:I72)</f>
        <v>0</v>
      </c>
      <c r="J66" s="171"/>
      <c r="K66" s="171">
        <f>SUM(K67:K72)</f>
        <v>0</v>
      </c>
      <c r="L66" s="171"/>
      <c r="M66" s="171">
        <f>SUM(M67:M72)</f>
        <v>0</v>
      </c>
      <c r="N66" s="164"/>
      <c r="O66" s="164">
        <f>SUM(O67:O72)</f>
        <v>41.273710000000001</v>
      </c>
      <c r="P66" s="164"/>
      <c r="Q66" s="164">
        <f>SUM(Q67:Q72)</f>
        <v>0</v>
      </c>
      <c r="R66" s="164"/>
      <c r="S66" s="164"/>
      <c r="T66" s="165"/>
      <c r="U66" s="164">
        <f>SUM(U67:U72)</f>
        <v>77.61</v>
      </c>
      <c r="AE66" t="s">
        <v>97</v>
      </c>
    </row>
    <row r="67" spans="1:60" ht="22.5" outlineLevel="1" x14ac:dyDescent="0.2">
      <c r="A67" s="152">
        <v>25</v>
      </c>
      <c r="B67" s="159" t="s">
        <v>185</v>
      </c>
      <c r="C67" s="190" t="s">
        <v>186</v>
      </c>
      <c r="D67" s="161" t="s">
        <v>100</v>
      </c>
      <c r="E67" s="166">
        <v>94.5</v>
      </c>
      <c r="F67" s="169">
        <f>H67+J67</f>
        <v>0</v>
      </c>
      <c r="G67" s="170">
        <f>ROUND(E67*F67,2)</f>
        <v>0</v>
      </c>
      <c r="H67" s="170"/>
      <c r="I67" s="170">
        <f>ROUND(E67*H67,2)</f>
        <v>0</v>
      </c>
      <c r="J67" s="170"/>
      <c r="K67" s="170">
        <f>ROUND(E67*J67,2)</f>
        <v>0</v>
      </c>
      <c r="L67" s="170">
        <v>21</v>
      </c>
      <c r="M67" s="170">
        <f>G67*(1+L67/100)</f>
        <v>0</v>
      </c>
      <c r="N67" s="161">
        <v>0.43651000000000001</v>
      </c>
      <c r="O67" s="161">
        <f>ROUND(E67*N67,5)</f>
        <v>41.2502</v>
      </c>
      <c r="P67" s="161">
        <v>0</v>
      </c>
      <c r="Q67" s="161">
        <f>ROUND(E67*P67,5)</f>
        <v>0</v>
      </c>
      <c r="R67" s="161"/>
      <c r="S67" s="161"/>
      <c r="T67" s="162">
        <v>0.78386</v>
      </c>
      <c r="U67" s="161">
        <f>ROUND(E67*T67,2)</f>
        <v>74.069999999999993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181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/>
      <c r="B68" s="159"/>
      <c r="C68" s="250" t="s">
        <v>187</v>
      </c>
      <c r="D68" s="251"/>
      <c r="E68" s="252"/>
      <c r="F68" s="253"/>
      <c r="G68" s="254"/>
      <c r="H68" s="170"/>
      <c r="I68" s="170"/>
      <c r="J68" s="170"/>
      <c r="K68" s="170"/>
      <c r="L68" s="170"/>
      <c r="M68" s="170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103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4" t="str">
        <f>C68</f>
        <v>Obsyp štěrkem fr. 16-32 v množství cca 30 x 20 cm. Trubky zaústit u uličních vpustí</v>
      </c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/>
      <c r="B69" s="159"/>
      <c r="C69" s="191" t="s">
        <v>188</v>
      </c>
      <c r="D69" s="163"/>
      <c r="E69" s="167">
        <v>94.5</v>
      </c>
      <c r="F69" s="170"/>
      <c r="G69" s="170"/>
      <c r="H69" s="170"/>
      <c r="I69" s="170"/>
      <c r="J69" s="170"/>
      <c r="K69" s="170"/>
      <c r="L69" s="170"/>
      <c r="M69" s="170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109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>
        <v>26</v>
      </c>
      <c r="B70" s="159" t="s">
        <v>189</v>
      </c>
      <c r="C70" s="190" t="s">
        <v>190</v>
      </c>
      <c r="D70" s="161" t="s">
        <v>120</v>
      </c>
      <c r="E70" s="166">
        <v>47.25</v>
      </c>
      <c r="F70" s="169">
        <f>H70+J70</f>
        <v>0</v>
      </c>
      <c r="G70" s="170">
        <f>ROUND(E70*F70,2)</f>
        <v>0</v>
      </c>
      <c r="H70" s="170"/>
      <c r="I70" s="170">
        <f>ROUND(E70*H70,2)</f>
        <v>0</v>
      </c>
      <c r="J70" s="170"/>
      <c r="K70" s="170">
        <f>ROUND(E70*J70,2)</f>
        <v>0</v>
      </c>
      <c r="L70" s="170">
        <v>21</v>
      </c>
      <c r="M70" s="170">
        <f>G70*(1+L70/100)</f>
        <v>0</v>
      </c>
      <c r="N70" s="161">
        <v>1.8000000000000001E-4</v>
      </c>
      <c r="O70" s="161">
        <f>ROUND(E70*N70,5)</f>
        <v>8.5100000000000002E-3</v>
      </c>
      <c r="P70" s="161">
        <v>0</v>
      </c>
      <c r="Q70" s="161">
        <f>ROUND(E70*P70,5)</f>
        <v>0</v>
      </c>
      <c r="R70" s="161"/>
      <c r="S70" s="161"/>
      <c r="T70" s="162">
        <v>7.4999999999999997E-2</v>
      </c>
      <c r="U70" s="161">
        <f>ROUND(E70*T70,2)</f>
        <v>3.54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101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/>
      <c r="B71" s="159"/>
      <c r="C71" s="191" t="s">
        <v>191</v>
      </c>
      <c r="D71" s="163"/>
      <c r="E71" s="167">
        <v>47.25</v>
      </c>
      <c r="F71" s="170"/>
      <c r="G71" s="170"/>
      <c r="H71" s="170"/>
      <c r="I71" s="170"/>
      <c r="J71" s="170"/>
      <c r="K71" s="170"/>
      <c r="L71" s="170"/>
      <c r="M71" s="170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109</v>
      </c>
      <c r="AF71" s="151">
        <v>0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27</v>
      </c>
      <c r="B72" s="159" t="s">
        <v>192</v>
      </c>
      <c r="C72" s="190" t="s">
        <v>193</v>
      </c>
      <c r="D72" s="161" t="s">
        <v>120</v>
      </c>
      <c r="E72" s="166">
        <v>50</v>
      </c>
      <c r="F72" s="169">
        <f>H72+J72</f>
        <v>0</v>
      </c>
      <c r="G72" s="170">
        <f>ROUND(E72*F72,2)</f>
        <v>0</v>
      </c>
      <c r="H72" s="170"/>
      <c r="I72" s="170">
        <f>ROUND(E72*H72,2)</f>
        <v>0</v>
      </c>
      <c r="J72" s="170"/>
      <c r="K72" s="170">
        <f>ROUND(E72*J72,2)</f>
        <v>0</v>
      </c>
      <c r="L72" s="170">
        <v>21</v>
      </c>
      <c r="M72" s="170">
        <f>G72*(1+L72/100)</f>
        <v>0</v>
      </c>
      <c r="N72" s="161">
        <v>2.9999999999999997E-4</v>
      </c>
      <c r="O72" s="161">
        <f>ROUND(E72*N72,5)</f>
        <v>1.4999999999999999E-2</v>
      </c>
      <c r="P72" s="161">
        <v>0</v>
      </c>
      <c r="Q72" s="161">
        <f>ROUND(E72*P72,5)</f>
        <v>0</v>
      </c>
      <c r="R72" s="161"/>
      <c r="S72" s="161"/>
      <c r="T72" s="162">
        <v>0</v>
      </c>
      <c r="U72" s="161">
        <f>ROUND(E72*T72,2)</f>
        <v>0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194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x14ac:dyDescent="0.2">
      <c r="A73" s="153" t="s">
        <v>96</v>
      </c>
      <c r="B73" s="160" t="s">
        <v>61</v>
      </c>
      <c r="C73" s="192" t="s">
        <v>62</v>
      </c>
      <c r="D73" s="164"/>
      <c r="E73" s="168"/>
      <c r="F73" s="171"/>
      <c r="G73" s="171">
        <f>SUMIF(AE74:AE77,"&lt;&gt;NOR",G74:G77)</f>
        <v>0</v>
      </c>
      <c r="H73" s="171"/>
      <c r="I73" s="171">
        <f>SUM(I74:I77)</f>
        <v>0</v>
      </c>
      <c r="J73" s="171"/>
      <c r="K73" s="171">
        <f>SUM(K74:K77)</f>
        <v>0</v>
      </c>
      <c r="L73" s="171"/>
      <c r="M73" s="171">
        <f>SUM(M74:M77)</f>
        <v>0</v>
      </c>
      <c r="N73" s="164"/>
      <c r="O73" s="164">
        <f>SUM(O74:O77)</f>
        <v>102.81599999999999</v>
      </c>
      <c r="P73" s="164"/>
      <c r="Q73" s="164">
        <f>SUM(Q74:Q77)</f>
        <v>0</v>
      </c>
      <c r="R73" s="164"/>
      <c r="S73" s="164"/>
      <c r="T73" s="165"/>
      <c r="U73" s="164">
        <f>SUM(U74:U77)</f>
        <v>6.25</v>
      </c>
      <c r="AE73" t="s">
        <v>97</v>
      </c>
    </row>
    <row r="74" spans="1:60" outlineLevel="1" x14ac:dyDescent="0.2">
      <c r="A74" s="152">
        <v>28</v>
      </c>
      <c r="B74" s="159" t="s">
        <v>195</v>
      </c>
      <c r="C74" s="190" t="s">
        <v>196</v>
      </c>
      <c r="D74" s="161" t="s">
        <v>106</v>
      </c>
      <c r="E74" s="166">
        <v>10.880000000000003</v>
      </c>
      <c r="F74" s="169">
        <f>H74+J74</f>
        <v>0</v>
      </c>
      <c r="G74" s="170">
        <f>ROUND(E74*F74,2)</f>
        <v>0</v>
      </c>
      <c r="H74" s="170"/>
      <c r="I74" s="170">
        <f>ROUND(E74*H74,2)</f>
        <v>0</v>
      </c>
      <c r="J74" s="170"/>
      <c r="K74" s="170">
        <f>ROUND(E74*J74,2)</f>
        <v>0</v>
      </c>
      <c r="L74" s="170">
        <v>21</v>
      </c>
      <c r="M74" s="170">
        <f>G74*(1+L74/100)</f>
        <v>0</v>
      </c>
      <c r="N74" s="161">
        <v>1.89</v>
      </c>
      <c r="O74" s="161">
        <f>ROUND(E74*N74,5)</f>
        <v>20.563199999999998</v>
      </c>
      <c r="P74" s="161">
        <v>0</v>
      </c>
      <c r="Q74" s="161">
        <f>ROUND(E74*P74,5)</f>
        <v>0</v>
      </c>
      <c r="R74" s="161"/>
      <c r="S74" s="161"/>
      <c r="T74" s="162">
        <v>0.115</v>
      </c>
      <c r="U74" s="161">
        <f>ROUND(E74*T74,2)</f>
        <v>1.25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101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/>
      <c r="B75" s="159"/>
      <c r="C75" s="191" t="s">
        <v>197</v>
      </c>
      <c r="D75" s="163"/>
      <c r="E75" s="167">
        <v>10.88</v>
      </c>
      <c r="F75" s="170"/>
      <c r="G75" s="170"/>
      <c r="H75" s="170"/>
      <c r="I75" s="170"/>
      <c r="J75" s="170"/>
      <c r="K75" s="170"/>
      <c r="L75" s="170"/>
      <c r="M75" s="170"/>
      <c r="N75" s="161"/>
      <c r="O75" s="161"/>
      <c r="P75" s="161"/>
      <c r="Q75" s="161"/>
      <c r="R75" s="161"/>
      <c r="S75" s="161"/>
      <c r="T75" s="162"/>
      <c r="U75" s="161"/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109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>
        <v>29</v>
      </c>
      <c r="B76" s="159" t="s">
        <v>198</v>
      </c>
      <c r="C76" s="190" t="s">
        <v>199</v>
      </c>
      <c r="D76" s="161" t="s">
        <v>106</v>
      </c>
      <c r="E76" s="166">
        <v>43.52000000000001</v>
      </c>
      <c r="F76" s="169">
        <f>H76+J76</f>
        <v>0</v>
      </c>
      <c r="G76" s="170">
        <f>ROUND(E76*F76,2)</f>
        <v>0</v>
      </c>
      <c r="H76" s="170"/>
      <c r="I76" s="170">
        <f>ROUND(E76*H76,2)</f>
        <v>0</v>
      </c>
      <c r="J76" s="170"/>
      <c r="K76" s="170">
        <f>ROUND(E76*J76,2)</f>
        <v>0</v>
      </c>
      <c r="L76" s="170">
        <v>21</v>
      </c>
      <c r="M76" s="170">
        <f>G76*(1+L76/100)</f>
        <v>0</v>
      </c>
      <c r="N76" s="161">
        <v>1.89</v>
      </c>
      <c r="O76" s="161">
        <f>ROUND(E76*N76,5)</f>
        <v>82.252799999999993</v>
      </c>
      <c r="P76" s="161">
        <v>0</v>
      </c>
      <c r="Q76" s="161">
        <f>ROUND(E76*P76,5)</f>
        <v>0</v>
      </c>
      <c r="R76" s="161"/>
      <c r="S76" s="161"/>
      <c r="T76" s="162">
        <v>0.115</v>
      </c>
      <c r="U76" s="161">
        <f>ROUND(E76*T76,2)</f>
        <v>5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101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/>
      <c r="B77" s="159"/>
      <c r="C77" s="191" t="s">
        <v>200</v>
      </c>
      <c r="D77" s="163"/>
      <c r="E77" s="167">
        <v>43.52</v>
      </c>
      <c r="F77" s="170"/>
      <c r="G77" s="170"/>
      <c r="H77" s="170"/>
      <c r="I77" s="170"/>
      <c r="J77" s="170"/>
      <c r="K77" s="170"/>
      <c r="L77" s="170"/>
      <c r="M77" s="170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109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x14ac:dyDescent="0.2">
      <c r="A78" s="153" t="s">
        <v>96</v>
      </c>
      <c r="B78" s="160" t="s">
        <v>63</v>
      </c>
      <c r="C78" s="192" t="s">
        <v>64</v>
      </c>
      <c r="D78" s="164"/>
      <c r="E78" s="168"/>
      <c r="F78" s="171"/>
      <c r="G78" s="171">
        <f>SUMIF(AE79:AE111,"&lt;&gt;NOR",G79:G111)</f>
        <v>0</v>
      </c>
      <c r="H78" s="171"/>
      <c r="I78" s="171">
        <f>SUM(I79:I111)</f>
        <v>0</v>
      </c>
      <c r="J78" s="171"/>
      <c r="K78" s="171">
        <f>SUM(K79:K111)</f>
        <v>0</v>
      </c>
      <c r="L78" s="171"/>
      <c r="M78" s="171">
        <f>SUM(M79:M111)</f>
        <v>0</v>
      </c>
      <c r="N78" s="164"/>
      <c r="O78" s="164">
        <f>SUM(O79:O111)</f>
        <v>1116.1374700000003</v>
      </c>
      <c r="P78" s="164"/>
      <c r="Q78" s="164">
        <f>SUM(Q79:Q111)</f>
        <v>0</v>
      </c>
      <c r="R78" s="164"/>
      <c r="S78" s="164"/>
      <c r="T78" s="165"/>
      <c r="U78" s="164">
        <f>SUM(U79:U111)</f>
        <v>275.25</v>
      </c>
      <c r="AE78" t="s">
        <v>97</v>
      </c>
    </row>
    <row r="79" spans="1:60" ht="22.5" outlineLevel="1" x14ac:dyDescent="0.2">
      <c r="A79" s="152">
        <v>30</v>
      </c>
      <c r="B79" s="159" t="s">
        <v>201</v>
      </c>
      <c r="C79" s="190" t="s">
        <v>202</v>
      </c>
      <c r="D79" s="161" t="s">
        <v>120</v>
      </c>
      <c r="E79" s="166">
        <v>957.2</v>
      </c>
      <c r="F79" s="169">
        <f>H79+J79</f>
        <v>0</v>
      </c>
      <c r="G79" s="170">
        <f>ROUND(E79*F79,2)</f>
        <v>0</v>
      </c>
      <c r="H79" s="170"/>
      <c r="I79" s="170">
        <f>ROUND(E79*H79,2)</f>
        <v>0</v>
      </c>
      <c r="J79" s="170"/>
      <c r="K79" s="170">
        <f>ROUND(E79*J79,2)</f>
        <v>0</v>
      </c>
      <c r="L79" s="170">
        <v>21</v>
      </c>
      <c r="M79" s="170">
        <f>G79*(1+L79/100)</f>
        <v>0</v>
      </c>
      <c r="N79" s="161">
        <v>0.3024</v>
      </c>
      <c r="O79" s="161">
        <f>ROUND(E79*N79,5)</f>
        <v>289.45728000000003</v>
      </c>
      <c r="P79" s="161">
        <v>0</v>
      </c>
      <c r="Q79" s="161">
        <f>ROUND(E79*P79,5)</f>
        <v>0</v>
      </c>
      <c r="R79" s="161"/>
      <c r="S79" s="161"/>
      <c r="T79" s="162">
        <v>2.5000000000000001E-2</v>
      </c>
      <c r="U79" s="161">
        <f>ROUND(E79*T79,2)</f>
        <v>23.93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101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/>
      <c r="B80" s="159"/>
      <c r="C80" s="191" t="s">
        <v>203</v>
      </c>
      <c r="D80" s="163"/>
      <c r="E80" s="167">
        <v>786</v>
      </c>
      <c r="F80" s="170"/>
      <c r="G80" s="170"/>
      <c r="H80" s="170"/>
      <c r="I80" s="170"/>
      <c r="J80" s="170"/>
      <c r="K80" s="170"/>
      <c r="L80" s="170"/>
      <c r="M80" s="170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109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/>
      <c r="B81" s="159"/>
      <c r="C81" s="191" t="s">
        <v>204</v>
      </c>
      <c r="D81" s="163"/>
      <c r="E81" s="167">
        <v>79</v>
      </c>
      <c r="F81" s="170"/>
      <c r="G81" s="170"/>
      <c r="H81" s="170"/>
      <c r="I81" s="170"/>
      <c r="J81" s="170"/>
      <c r="K81" s="170"/>
      <c r="L81" s="170"/>
      <c r="M81" s="170"/>
      <c r="N81" s="161"/>
      <c r="O81" s="161"/>
      <c r="P81" s="161"/>
      <c r="Q81" s="161"/>
      <c r="R81" s="161"/>
      <c r="S81" s="161"/>
      <c r="T81" s="162"/>
      <c r="U81" s="161"/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109</v>
      </c>
      <c r="AF81" s="151">
        <v>0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/>
      <c r="B82" s="159"/>
      <c r="C82" s="191" t="s">
        <v>205</v>
      </c>
      <c r="D82" s="163"/>
      <c r="E82" s="167">
        <v>69.7</v>
      </c>
      <c r="F82" s="170"/>
      <c r="G82" s="170"/>
      <c r="H82" s="170"/>
      <c r="I82" s="170"/>
      <c r="J82" s="170"/>
      <c r="K82" s="170"/>
      <c r="L82" s="170"/>
      <c r="M82" s="170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109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/>
      <c r="B83" s="159"/>
      <c r="C83" s="191" t="s">
        <v>206</v>
      </c>
      <c r="D83" s="163"/>
      <c r="E83" s="167">
        <v>22.5</v>
      </c>
      <c r="F83" s="170"/>
      <c r="G83" s="170"/>
      <c r="H83" s="170"/>
      <c r="I83" s="170"/>
      <c r="J83" s="170"/>
      <c r="K83" s="170"/>
      <c r="L83" s="170"/>
      <c r="M83" s="170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109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52">
        <v>31</v>
      </c>
      <c r="B84" s="159" t="s">
        <v>207</v>
      </c>
      <c r="C84" s="190" t="s">
        <v>208</v>
      </c>
      <c r="D84" s="161" t="s">
        <v>120</v>
      </c>
      <c r="E84" s="166">
        <v>1052.92</v>
      </c>
      <c r="F84" s="169">
        <f>H84+J84</f>
        <v>0</v>
      </c>
      <c r="G84" s="170">
        <f>ROUND(E84*F84,2)</f>
        <v>0</v>
      </c>
      <c r="H84" s="170"/>
      <c r="I84" s="170">
        <f>ROUND(E84*H84,2)</f>
        <v>0</v>
      </c>
      <c r="J84" s="170"/>
      <c r="K84" s="170">
        <f>ROUND(E84*J84,2)</f>
        <v>0</v>
      </c>
      <c r="L84" s="170">
        <v>21</v>
      </c>
      <c r="M84" s="170">
        <f>G84*(1+L84/100)</f>
        <v>0</v>
      </c>
      <c r="N84" s="161">
        <v>0.441</v>
      </c>
      <c r="O84" s="161">
        <f>ROUND(E84*N84,5)</f>
        <v>464.33771999999999</v>
      </c>
      <c r="P84" s="161">
        <v>0</v>
      </c>
      <c r="Q84" s="161">
        <f>ROUND(E84*P84,5)</f>
        <v>0</v>
      </c>
      <c r="R84" s="161"/>
      <c r="S84" s="161"/>
      <c r="T84" s="162">
        <v>2.9000000000000001E-2</v>
      </c>
      <c r="U84" s="161">
        <f>ROUND(E84*T84,2)</f>
        <v>30.53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101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/>
      <c r="B85" s="159"/>
      <c r="C85" s="250" t="s">
        <v>209</v>
      </c>
      <c r="D85" s="251"/>
      <c r="E85" s="252"/>
      <c r="F85" s="253"/>
      <c r="G85" s="254"/>
      <c r="H85" s="170"/>
      <c r="I85" s="170"/>
      <c r="J85" s="170"/>
      <c r="K85" s="170"/>
      <c r="L85" s="170"/>
      <c r="M85" s="170"/>
      <c r="N85" s="161"/>
      <c r="O85" s="161"/>
      <c r="P85" s="161"/>
      <c r="Q85" s="161"/>
      <c r="R85" s="161"/>
      <c r="S85" s="161"/>
      <c r="T85" s="162"/>
      <c r="U85" s="161"/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103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4" t="str">
        <f>C85</f>
        <v>Plocha se započítáním podsypu pod obrubníky</v>
      </c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/>
      <c r="B86" s="159"/>
      <c r="C86" s="191" t="s">
        <v>210</v>
      </c>
      <c r="D86" s="163"/>
      <c r="E86" s="167">
        <v>1052.92</v>
      </c>
      <c r="F86" s="170"/>
      <c r="G86" s="170"/>
      <c r="H86" s="170"/>
      <c r="I86" s="170"/>
      <c r="J86" s="170"/>
      <c r="K86" s="170"/>
      <c r="L86" s="170"/>
      <c r="M86" s="170"/>
      <c r="N86" s="161"/>
      <c r="O86" s="161"/>
      <c r="P86" s="161"/>
      <c r="Q86" s="161"/>
      <c r="R86" s="161"/>
      <c r="S86" s="161"/>
      <c r="T86" s="162"/>
      <c r="U86" s="161"/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109</v>
      </c>
      <c r="AF86" s="151">
        <v>0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52">
        <v>32</v>
      </c>
      <c r="B87" s="159" t="s">
        <v>211</v>
      </c>
      <c r="C87" s="190" t="s">
        <v>212</v>
      </c>
      <c r="D87" s="161" t="s">
        <v>120</v>
      </c>
      <c r="E87" s="166">
        <v>114.5</v>
      </c>
      <c r="F87" s="169">
        <f>H87+J87</f>
        <v>0</v>
      </c>
      <c r="G87" s="170">
        <f>ROUND(E87*F87,2)</f>
        <v>0</v>
      </c>
      <c r="H87" s="170"/>
      <c r="I87" s="170">
        <f>ROUND(E87*H87,2)</f>
        <v>0</v>
      </c>
      <c r="J87" s="170"/>
      <c r="K87" s="170">
        <f>ROUND(E87*J87,2)</f>
        <v>0</v>
      </c>
      <c r="L87" s="170">
        <v>21</v>
      </c>
      <c r="M87" s="170">
        <f>G87*(1+L87/100)</f>
        <v>0</v>
      </c>
      <c r="N87" s="161">
        <v>0.378</v>
      </c>
      <c r="O87" s="161">
        <f>ROUND(E87*N87,5)</f>
        <v>43.280999999999999</v>
      </c>
      <c r="P87" s="161">
        <v>0</v>
      </c>
      <c r="Q87" s="161">
        <f>ROUND(E87*P87,5)</f>
        <v>0</v>
      </c>
      <c r="R87" s="161"/>
      <c r="S87" s="161"/>
      <c r="T87" s="162">
        <v>2.5999999999999999E-2</v>
      </c>
      <c r="U87" s="161">
        <f>ROUND(E87*T87,2)</f>
        <v>2.98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101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/>
      <c r="B88" s="159"/>
      <c r="C88" s="191" t="s">
        <v>213</v>
      </c>
      <c r="D88" s="163"/>
      <c r="E88" s="167">
        <v>114.5</v>
      </c>
      <c r="F88" s="170"/>
      <c r="G88" s="170"/>
      <c r="H88" s="170"/>
      <c r="I88" s="170"/>
      <c r="J88" s="170"/>
      <c r="K88" s="170"/>
      <c r="L88" s="170"/>
      <c r="M88" s="170"/>
      <c r="N88" s="161"/>
      <c r="O88" s="161"/>
      <c r="P88" s="161"/>
      <c r="Q88" s="161"/>
      <c r="R88" s="161"/>
      <c r="S88" s="161"/>
      <c r="T88" s="162"/>
      <c r="U88" s="161"/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109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52">
        <v>33</v>
      </c>
      <c r="B89" s="159" t="s">
        <v>214</v>
      </c>
      <c r="C89" s="190" t="s">
        <v>215</v>
      </c>
      <c r="D89" s="161" t="s">
        <v>120</v>
      </c>
      <c r="E89" s="166">
        <v>786</v>
      </c>
      <c r="F89" s="169">
        <f>H89+J89</f>
        <v>0</v>
      </c>
      <c r="G89" s="170">
        <f>ROUND(E89*F89,2)</f>
        <v>0</v>
      </c>
      <c r="H89" s="170"/>
      <c r="I89" s="170">
        <f>ROUND(E89*H89,2)</f>
        <v>0</v>
      </c>
      <c r="J89" s="170"/>
      <c r="K89" s="170">
        <f>ROUND(E89*J89,2)</f>
        <v>0</v>
      </c>
      <c r="L89" s="170">
        <v>21</v>
      </c>
      <c r="M89" s="170">
        <f>G89*(1+L89/100)</f>
        <v>0</v>
      </c>
      <c r="N89" s="161">
        <v>0.10373</v>
      </c>
      <c r="O89" s="161">
        <f>ROUND(E89*N89,5)</f>
        <v>81.531779999999998</v>
      </c>
      <c r="P89" s="161">
        <v>0</v>
      </c>
      <c r="Q89" s="161">
        <f>ROUND(E89*P89,5)</f>
        <v>0</v>
      </c>
      <c r="R89" s="161"/>
      <c r="S89" s="161"/>
      <c r="T89" s="162">
        <v>1.4999999999999999E-2</v>
      </c>
      <c r="U89" s="161">
        <f>ROUND(E89*T89,2)</f>
        <v>11.79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101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52">
        <v>34</v>
      </c>
      <c r="B90" s="159" t="s">
        <v>216</v>
      </c>
      <c r="C90" s="190" t="s">
        <v>217</v>
      </c>
      <c r="D90" s="161" t="s">
        <v>120</v>
      </c>
      <c r="E90" s="166">
        <v>786</v>
      </c>
      <c r="F90" s="169">
        <f>H90+J90</f>
        <v>0</v>
      </c>
      <c r="G90" s="170">
        <f>ROUND(E90*F90,2)</f>
        <v>0</v>
      </c>
      <c r="H90" s="170"/>
      <c r="I90" s="170">
        <f>ROUND(E90*H90,2)</f>
        <v>0</v>
      </c>
      <c r="J90" s="170"/>
      <c r="K90" s="170">
        <f>ROUND(E90*J90,2)</f>
        <v>0</v>
      </c>
      <c r="L90" s="170">
        <v>21</v>
      </c>
      <c r="M90" s="170">
        <f>G90*(1+L90/100)</f>
        <v>0</v>
      </c>
      <c r="N90" s="161">
        <v>0.21099999999999999</v>
      </c>
      <c r="O90" s="161">
        <f>ROUND(E90*N90,5)</f>
        <v>165.846</v>
      </c>
      <c r="P90" s="161">
        <v>0</v>
      </c>
      <c r="Q90" s="161">
        <f>ROUND(E90*P90,5)</f>
        <v>0</v>
      </c>
      <c r="R90" s="161"/>
      <c r="S90" s="161"/>
      <c r="T90" s="162">
        <v>3.2000000000000001E-2</v>
      </c>
      <c r="U90" s="161">
        <f>ROUND(E90*T90,2)</f>
        <v>25.15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101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>
        <v>35</v>
      </c>
      <c r="B91" s="159" t="s">
        <v>218</v>
      </c>
      <c r="C91" s="190" t="s">
        <v>219</v>
      </c>
      <c r="D91" s="161" t="s">
        <v>120</v>
      </c>
      <c r="E91" s="166">
        <v>786</v>
      </c>
      <c r="F91" s="169">
        <f>H91+J91</f>
        <v>0</v>
      </c>
      <c r="G91" s="170">
        <f>ROUND(E91*F91,2)</f>
        <v>0</v>
      </c>
      <c r="H91" s="170"/>
      <c r="I91" s="170">
        <f>ROUND(E91*H91,2)</f>
        <v>0</v>
      </c>
      <c r="J91" s="170"/>
      <c r="K91" s="170">
        <f>ROUND(E91*J91,2)</f>
        <v>0</v>
      </c>
      <c r="L91" s="170">
        <v>21</v>
      </c>
      <c r="M91" s="170">
        <f>G91*(1+L91/100)</f>
        <v>0</v>
      </c>
      <c r="N91" s="161">
        <v>6.0999999999999997E-4</v>
      </c>
      <c r="O91" s="161">
        <f>ROUND(E91*N91,5)</f>
        <v>0.47946</v>
      </c>
      <c r="P91" s="161">
        <v>0</v>
      </c>
      <c r="Q91" s="161">
        <f>ROUND(E91*P91,5)</f>
        <v>0</v>
      </c>
      <c r="R91" s="161"/>
      <c r="S91" s="161"/>
      <c r="T91" s="162">
        <v>2E-3</v>
      </c>
      <c r="U91" s="161">
        <f>ROUND(E91*T91,2)</f>
        <v>1.57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101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>
        <v>36</v>
      </c>
      <c r="B92" s="159" t="s">
        <v>220</v>
      </c>
      <c r="C92" s="190" t="s">
        <v>221</v>
      </c>
      <c r="D92" s="161" t="s">
        <v>120</v>
      </c>
      <c r="E92" s="166">
        <v>69.7</v>
      </c>
      <c r="F92" s="169">
        <f>H92+J92</f>
        <v>0</v>
      </c>
      <c r="G92" s="170">
        <f>ROUND(E92*F92,2)</f>
        <v>0</v>
      </c>
      <c r="H92" s="170"/>
      <c r="I92" s="170">
        <f>ROUND(E92*H92,2)</f>
        <v>0</v>
      </c>
      <c r="J92" s="170"/>
      <c r="K92" s="170">
        <f>ROUND(E92*J92,2)</f>
        <v>0</v>
      </c>
      <c r="L92" s="170">
        <v>21</v>
      </c>
      <c r="M92" s="170">
        <f>G92*(1+L92/100)</f>
        <v>0</v>
      </c>
      <c r="N92" s="161">
        <v>7.3899999999999993E-2</v>
      </c>
      <c r="O92" s="161">
        <f>ROUND(E92*N92,5)</f>
        <v>5.15083</v>
      </c>
      <c r="P92" s="161">
        <v>0</v>
      </c>
      <c r="Q92" s="161">
        <f>ROUND(E92*P92,5)</f>
        <v>0</v>
      </c>
      <c r="R92" s="161"/>
      <c r="S92" s="161"/>
      <c r="T92" s="162">
        <v>0.47799999999999998</v>
      </c>
      <c r="U92" s="161">
        <f>ROUND(E92*T92,2)</f>
        <v>33.32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101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/>
      <c r="B93" s="159"/>
      <c r="C93" s="191" t="s">
        <v>222</v>
      </c>
      <c r="D93" s="163"/>
      <c r="E93" s="167">
        <v>58.2</v>
      </c>
      <c r="F93" s="170"/>
      <c r="G93" s="170"/>
      <c r="H93" s="170"/>
      <c r="I93" s="170"/>
      <c r="J93" s="170"/>
      <c r="K93" s="170"/>
      <c r="L93" s="170"/>
      <c r="M93" s="170"/>
      <c r="N93" s="161"/>
      <c r="O93" s="161"/>
      <c r="P93" s="161"/>
      <c r="Q93" s="161"/>
      <c r="R93" s="161"/>
      <c r="S93" s="161"/>
      <c r="T93" s="162"/>
      <c r="U93" s="161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109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/>
      <c r="B94" s="159"/>
      <c r="C94" s="191" t="s">
        <v>223</v>
      </c>
      <c r="D94" s="163"/>
      <c r="E94" s="167">
        <v>11.5</v>
      </c>
      <c r="F94" s="170"/>
      <c r="G94" s="170"/>
      <c r="H94" s="170"/>
      <c r="I94" s="170"/>
      <c r="J94" s="170"/>
      <c r="K94" s="170"/>
      <c r="L94" s="170"/>
      <c r="M94" s="170"/>
      <c r="N94" s="161"/>
      <c r="O94" s="161"/>
      <c r="P94" s="161"/>
      <c r="Q94" s="161"/>
      <c r="R94" s="161"/>
      <c r="S94" s="161"/>
      <c r="T94" s="162"/>
      <c r="U94" s="161"/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109</v>
      </c>
      <c r="AF94" s="151">
        <v>0</v>
      </c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37</v>
      </c>
      <c r="B95" s="159" t="s">
        <v>224</v>
      </c>
      <c r="C95" s="190" t="s">
        <v>225</v>
      </c>
      <c r="D95" s="161" t="s">
        <v>120</v>
      </c>
      <c r="E95" s="166">
        <v>61.11</v>
      </c>
      <c r="F95" s="169">
        <f>H95+J95</f>
        <v>0</v>
      </c>
      <c r="G95" s="170">
        <f>ROUND(E95*F95,2)</f>
        <v>0</v>
      </c>
      <c r="H95" s="170"/>
      <c r="I95" s="170">
        <f>ROUND(E95*H95,2)</f>
        <v>0</v>
      </c>
      <c r="J95" s="170"/>
      <c r="K95" s="170">
        <f>ROUND(E95*J95,2)</f>
        <v>0</v>
      </c>
      <c r="L95" s="170">
        <v>21</v>
      </c>
      <c r="M95" s="170">
        <f>G95*(1+L95/100)</f>
        <v>0</v>
      </c>
      <c r="N95" s="161">
        <v>0.17199999999999999</v>
      </c>
      <c r="O95" s="161">
        <f>ROUND(E95*N95,5)</f>
        <v>10.51092</v>
      </c>
      <c r="P95" s="161">
        <v>0</v>
      </c>
      <c r="Q95" s="161">
        <f>ROUND(E95*P95,5)</f>
        <v>0</v>
      </c>
      <c r="R95" s="161"/>
      <c r="S95" s="161"/>
      <c r="T95" s="162">
        <v>0</v>
      </c>
      <c r="U95" s="161">
        <f>ROUND(E95*T95,2)</f>
        <v>0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194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/>
      <c r="B96" s="159"/>
      <c r="C96" s="250" t="s">
        <v>226</v>
      </c>
      <c r="D96" s="251"/>
      <c r="E96" s="252"/>
      <c r="F96" s="253"/>
      <c r="G96" s="254"/>
      <c r="H96" s="170"/>
      <c r="I96" s="170"/>
      <c r="J96" s="170"/>
      <c r="K96" s="170"/>
      <c r="L96" s="170"/>
      <c r="M96" s="170"/>
      <c r="N96" s="161"/>
      <c r="O96" s="161"/>
      <c r="P96" s="161"/>
      <c r="Q96" s="161"/>
      <c r="R96" s="161"/>
      <c r="S96" s="161"/>
      <c r="T96" s="162"/>
      <c r="U96" s="161"/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103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4" t="str">
        <f>C96</f>
        <v>Se zvětšenými mezerami pro možnost lepšího zasakování dešťových vod.</v>
      </c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/>
      <c r="B97" s="159"/>
      <c r="C97" s="191" t="s">
        <v>227</v>
      </c>
      <c r="D97" s="163"/>
      <c r="E97" s="167">
        <v>61.11</v>
      </c>
      <c r="F97" s="170"/>
      <c r="G97" s="170"/>
      <c r="H97" s="170"/>
      <c r="I97" s="170"/>
      <c r="J97" s="170"/>
      <c r="K97" s="170"/>
      <c r="L97" s="170"/>
      <c r="M97" s="170"/>
      <c r="N97" s="161"/>
      <c r="O97" s="161"/>
      <c r="P97" s="161"/>
      <c r="Q97" s="161"/>
      <c r="R97" s="161"/>
      <c r="S97" s="161"/>
      <c r="T97" s="162"/>
      <c r="U97" s="161"/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109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>
        <v>38</v>
      </c>
      <c r="B98" s="159" t="s">
        <v>228</v>
      </c>
      <c r="C98" s="190" t="s">
        <v>229</v>
      </c>
      <c r="D98" s="161" t="s">
        <v>120</v>
      </c>
      <c r="E98" s="166">
        <v>12.65</v>
      </c>
      <c r="F98" s="169">
        <f>H98+J98</f>
        <v>0</v>
      </c>
      <c r="G98" s="170">
        <f>ROUND(E98*F98,2)</f>
        <v>0</v>
      </c>
      <c r="H98" s="170"/>
      <c r="I98" s="170">
        <f>ROUND(E98*H98,2)</f>
        <v>0</v>
      </c>
      <c r="J98" s="170"/>
      <c r="K98" s="170">
        <f>ROUND(E98*J98,2)</f>
        <v>0</v>
      </c>
      <c r="L98" s="170">
        <v>21</v>
      </c>
      <c r="M98" s="170">
        <f>G98*(1+L98/100)</f>
        <v>0</v>
      </c>
      <c r="N98" s="161">
        <v>0.188</v>
      </c>
      <c r="O98" s="161">
        <f>ROUND(E98*N98,5)</f>
        <v>2.3782000000000001</v>
      </c>
      <c r="P98" s="161">
        <v>0</v>
      </c>
      <c r="Q98" s="161">
        <f>ROUND(E98*P98,5)</f>
        <v>0</v>
      </c>
      <c r="R98" s="161"/>
      <c r="S98" s="161"/>
      <c r="T98" s="162">
        <v>0</v>
      </c>
      <c r="U98" s="161">
        <f>ROUND(E98*T98,2)</f>
        <v>0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194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/>
      <c r="B99" s="159"/>
      <c r="C99" s="250" t="s">
        <v>230</v>
      </c>
      <c r="D99" s="251"/>
      <c r="E99" s="252"/>
      <c r="F99" s="253"/>
      <c r="G99" s="254"/>
      <c r="H99" s="170"/>
      <c r="I99" s="170"/>
      <c r="J99" s="170"/>
      <c r="K99" s="170"/>
      <c r="L99" s="170"/>
      <c r="M99" s="170"/>
      <c r="N99" s="161"/>
      <c r="O99" s="161"/>
      <c r="P99" s="161"/>
      <c r="Q99" s="161"/>
      <c r="R99" s="161"/>
      <c r="S99" s="161"/>
      <c r="T99" s="162"/>
      <c r="U99" s="161"/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103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4" t="str">
        <f>C99</f>
        <v>Barva červená</v>
      </c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/>
      <c r="B100" s="159"/>
      <c r="C100" s="191" t="s">
        <v>231</v>
      </c>
      <c r="D100" s="163"/>
      <c r="E100" s="167">
        <v>12.65</v>
      </c>
      <c r="F100" s="170"/>
      <c r="G100" s="170"/>
      <c r="H100" s="170"/>
      <c r="I100" s="170"/>
      <c r="J100" s="170"/>
      <c r="K100" s="170"/>
      <c r="L100" s="170"/>
      <c r="M100" s="170"/>
      <c r="N100" s="161"/>
      <c r="O100" s="161"/>
      <c r="P100" s="161"/>
      <c r="Q100" s="161"/>
      <c r="R100" s="161"/>
      <c r="S100" s="161"/>
      <c r="T100" s="162"/>
      <c r="U100" s="16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109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>
        <v>39</v>
      </c>
      <c r="B101" s="159" t="s">
        <v>232</v>
      </c>
      <c r="C101" s="190" t="s">
        <v>233</v>
      </c>
      <c r="D101" s="161" t="s">
        <v>120</v>
      </c>
      <c r="E101" s="166">
        <v>102.5</v>
      </c>
      <c r="F101" s="169">
        <f>H101+J101</f>
        <v>0</v>
      </c>
      <c r="G101" s="170">
        <f>ROUND(E101*F101,2)</f>
        <v>0</v>
      </c>
      <c r="H101" s="170"/>
      <c r="I101" s="170">
        <f>ROUND(E101*H101,2)</f>
        <v>0</v>
      </c>
      <c r="J101" s="170"/>
      <c r="K101" s="170">
        <f>ROUND(E101*J101,2)</f>
        <v>0</v>
      </c>
      <c r="L101" s="170">
        <v>21</v>
      </c>
      <c r="M101" s="170">
        <f>G101*(1+L101/100)</f>
        <v>0</v>
      </c>
      <c r="N101" s="161">
        <v>5.5449999999999999E-2</v>
      </c>
      <c r="O101" s="161">
        <f>ROUND(E101*N101,5)</f>
        <v>5.68363</v>
      </c>
      <c r="P101" s="161">
        <v>0</v>
      </c>
      <c r="Q101" s="161">
        <f>ROUND(E101*P101,5)</f>
        <v>0</v>
      </c>
      <c r="R101" s="161"/>
      <c r="S101" s="161"/>
      <c r="T101" s="162">
        <v>0.442</v>
      </c>
      <c r="U101" s="161">
        <f>ROUND(E101*T101,2)</f>
        <v>45.31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101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/>
      <c r="B102" s="159"/>
      <c r="C102" s="191" t="s">
        <v>234</v>
      </c>
      <c r="D102" s="163"/>
      <c r="E102" s="167">
        <v>102.5</v>
      </c>
      <c r="F102" s="170"/>
      <c r="G102" s="170"/>
      <c r="H102" s="170"/>
      <c r="I102" s="170"/>
      <c r="J102" s="170"/>
      <c r="K102" s="170"/>
      <c r="L102" s="170"/>
      <c r="M102" s="170"/>
      <c r="N102" s="161"/>
      <c r="O102" s="161"/>
      <c r="P102" s="161"/>
      <c r="Q102" s="161"/>
      <c r="R102" s="161"/>
      <c r="S102" s="161"/>
      <c r="T102" s="162"/>
      <c r="U102" s="16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109</v>
      </c>
      <c r="AF102" s="151">
        <v>0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52">
        <v>40</v>
      </c>
      <c r="B103" s="159" t="s">
        <v>235</v>
      </c>
      <c r="C103" s="190" t="s">
        <v>236</v>
      </c>
      <c r="D103" s="161" t="s">
        <v>120</v>
      </c>
      <c r="E103" s="166">
        <v>103.95</v>
      </c>
      <c r="F103" s="169">
        <f>H103+J103</f>
        <v>0</v>
      </c>
      <c r="G103" s="170">
        <f>ROUND(E103*F103,2)</f>
        <v>0</v>
      </c>
      <c r="H103" s="170"/>
      <c r="I103" s="170">
        <f>ROUND(E103*H103,2)</f>
        <v>0</v>
      </c>
      <c r="J103" s="170"/>
      <c r="K103" s="170">
        <f>ROUND(E103*J103,2)</f>
        <v>0</v>
      </c>
      <c r="L103" s="170">
        <v>21</v>
      </c>
      <c r="M103" s="170">
        <f>G103*(1+L103/100)</f>
        <v>0</v>
      </c>
      <c r="N103" s="161">
        <v>0.14799999999999999</v>
      </c>
      <c r="O103" s="161">
        <f>ROUND(E103*N103,5)</f>
        <v>15.384600000000001</v>
      </c>
      <c r="P103" s="161">
        <v>0</v>
      </c>
      <c r="Q103" s="161">
        <f>ROUND(E103*P103,5)</f>
        <v>0</v>
      </c>
      <c r="R103" s="161"/>
      <c r="S103" s="161"/>
      <c r="T103" s="162">
        <v>0</v>
      </c>
      <c r="U103" s="161">
        <f>ROUND(E103*T103,2)</f>
        <v>0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194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/>
      <c r="B104" s="159"/>
      <c r="C104" s="191" t="s">
        <v>237</v>
      </c>
      <c r="D104" s="163"/>
      <c r="E104" s="167">
        <v>103.95</v>
      </c>
      <c r="F104" s="170"/>
      <c r="G104" s="170"/>
      <c r="H104" s="170"/>
      <c r="I104" s="170"/>
      <c r="J104" s="170"/>
      <c r="K104" s="170"/>
      <c r="L104" s="170"/>
      <c r="M104" s="170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109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41</v>
      </c>
      <c r="B105" s="159" t="s">
        <v>238</v>
      </c>
      <c r="C105" s="190" t="s">
        <v>239</v>
      </c>
      <c r="D105" s="161" t="s">
        <v>120</v>
      </c>
      <c r="E105" s="166">
        <v>3.85</v>
      </c>
      <c r="F105" s="169">
        <f>H105+J105</f>
        <v>0</v>
      </c>
      <c r="G105" s="170">
        <f>ROUND(E105*F105,2)</f>
        <v>0</v>
      </c>
      <c r="H105" s="170"/>
      <c r="I105" s="170">
        <f>ROUND(E105*H105,2)</f>
        <v>0</v>
      </c>
      <c r="J105" s="170"/>
      <c r="K105" s="170">
        <f>ROUND(E105*J105,2)</f>
        <v>0</v>
      </c>
      <c r="L105" s="170">
        <v>21</v>
      </c>
      <c r="M105" s="170">
        <f>G105*(1+L105/100)</f>
        <v>0</v>
      </c>
      <c r="N105" s="161">
        <v>0.14099999999999999</v>
      </c>
      <c r="O105" s="161">
        <f>ROUND(E105*N105,5)</f>
        <v>0.54285000000000005</v>
      </c>
      <c r="P105" s="161">
        <v>0</v>
      </c>
      <c r="Q105" s="161">
        <f>ROUND(E105*P105,5)</f>
        <v>0</v>
      </c>
      <c r="R105" s="161"/>
      <c r="S105" s="161"/>
      <c r="T105" s="162">
        <v>0</v>
      </c>
      <c r="U105" s="161">
        <f>ROUND(E105*T105,2)</f>
        <v>0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194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/>
      <c r="B106" s="159"/>
      <c r="C106" s="191" t="s">
        <v>240</v>
      </c>
      <c r="D106" s="163"/>
      <c r="E106" s="167">
        <v>3.85</v>
      </c>
      <c r="F106" s="170"/>
      <c r="G106" s="170"/>
      <c r="H106" s="170"/>
      <c r="I106" s="170"/>
      <c r="J106" s="170"/>
      <c r="K106" s="170"/>
      <c r="L106" s="170"/>
      <c r="M106" s="170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109</v>
      </c>
      <c r="AF106" s="151">
        <v>0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2">
        <v>42</v>
      </c>
      <c r="B107" s="159" t="s">
        <v>241</v>
      </c>
      <c r="C107" s="190" t="s">
        <v>242</v>
      </c>
      <c r="D107" s="161" t="s">
        <v>120</v>
      </c>
      <c r="E107" s="166">
        <v>79</v>
      </c>
      <c r="F107" s="169">
        <f>H107+J107</f>
        <v>0</v>
      </c>
      <c r="G107" s="170">
        <f>ROUND(E107*F107,2)</f>
        <v>0</v>
      </c>
      <c r="H107" s="170"/>
      <c r="I107" s="170">
        <f>ROUND(E107*H107,2)</f>
        <v>0</v>
      </c>
      <c r="J107" s="170"/>
      <c r="K107" s="170">
        <f>ROUND(E107*J107,2)</f>
        <v>0</v>
      </c>
      <c r="L107" s="170">
        <v>21</v>
      </c>
      <c r="M107" s="170">
        <f>G107*(1+L107/100)</f>
        <v>0</v>
      </c>
      <c r="N107" s="161">
        <v>0.11</v>
      </c>
      <c r="O107" s="161">
        <f>ROUND(E107*N107,5)</f>
        <v>8.69</v>
      </c>
      <c r="P107" s="161">
        <v>0</v>
      </c>
      <c r="Q107" s="161">
        <f>ROUND(E107*P107,5)</f>
        <v>0</v>
      </c>
      <c r="R107" s="161"/>
      <c r="S107" s="161"/>
      <c r="T107" s="162">
        <v>1.1930000000000001</v>
      </c>
      <c r="U107" s="161">
        <f>ROUND(E107*T107,2)</f>
        <v>94.25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101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>
        <v>43</v>
      </c>
      <c r="B108" s="159" t="s">
        <v>243</v>
      </c>
      <c r="C108" s="190" t="s">
        <v>244</v>
      </c>
      <c r="D108" s="161" t="s">
        <v>245</v>
      </c>
      <c r="E108" s="166">
        <v>20.342500000000001</v>
      </c>
      <c r="F108" s="169">
        <f>H108+J108</f>
        <v>0</v>
      </c>
      <c r="G108" s="170">
        <f>ROUND(E108*F108,2)</f>
        <v>0</v>
      </c>
      <c r="H108" s="170"/>
      <c r="I108" s="170">
        <f>ROUND(E108*H108,2)</f>
        <v>0</v>
      </c>
      <c r="J108" s="170"/>
      <c r="K108" s="170">
        <f>ROUND(E108*J108,2)</f>
        <v>0</v>
      </c>
      <c r="L108" s="170">
        <v>21</v>
      </c>
      <c r="M108" s="170">
        <f>G108*(1+L108/100)</f>
        <v>0</v>
      </c>
      <c r="N108" s="161">
        <v>1</v>
      </c>
      <c r="O108" s="161">
        <f>ROUND(E108*N108,5)</f>
        <v>20.342500000000001</v>
      </c>
      <c r="P108" s="161">
        <v>0</v>
      </c>
      <c r="Q108" s="161">
        <f>ROUND(E108*P108,5)</f>
        <v>0</v>
      </c>
      <c r="R108" s="161"/>
      <c r="S108" s="161"/>
      <c r="T108" s="162">
        <v>0</v>
      </c>
      <c r="U108" s="161">
        <f>ROUND(E108*T108,2)</f>
        <v>0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194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/>
      <c r="B109" s="159"/>
      <c r="C109" s="191" t="s">
        <v>246</v>
      </c>
      <c r="D109" s="163"/>
      <c r="E109" s="167">
        <v>20.342500000000001</v>
      </c>
      <c r="F109" s="170"/>
      <c r="G109" s="170"/>
      <c r="H109" s="170"/>
      <c r="I109" s="170"/>
      <c r="J109" s="170"/>
      <c r="K109" s="170"/>
      <c r="L109" s="170"/>
      <c r="M109" s="170"/>
      <c r="N109" s="161"/>
      <c r="O109" s="161"/>
      <c r="P109" s="161"/>
      <c r="Q109" s="161"/>
      <c r="R109" s="161"/>
      <c r="S109" s="161"/>
      <c r="T109" s="162"/>
      <c r="U109" s="16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109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2.5" outlineLevel="1" x14ac:dyDescent="0.2">
      <c r="A110" s="152">
        <v>44</v>
      </c>
      <c r="B110" s="159" t="s">
        <v>247</v>
      </c>
      <c r="C110" s="190" t="s">
        <v>248</v>
      </c>
      <c r="D110" s="161" t="s">
        <v>100</v>
      </c>
      <c r="E110" s="166">
        <v>10</v>
      </c>
      <c r="F110" s="169">
        <f>H110+J110</f>
        <v>0</v>
      </c>
      <c r="G110" s="170">
        <f>ROUND(E110*F110,2)</f>
        <v>0</v>
      </c>
      <c r="H110" s="170"/>
      <c r="I110" s="170">
        <f>ROUND(E110*H110,2)</f>
        <v>0</v>
      </c>
      <c r="J110" s="170"/>
      <c r="K110" s="170">
        <f>ROUND(E110*J110,2)</f>
        <v>0</v>
      </c>
      <c r="L110" s="170">
        <v>21</v>
      </c>
      <c r="M110" s="170">
        <f>G110*(1+L110/100)</f>
        <v>0</v>
      </c>
      <c r="N110" s="161">
        <v>0.25207000000000002</v>
      </c>
      <c r="O110" s="161">
        <f>ROUND(E110*N110,5)</f>
        <v>2.5207000000000002</v>
      </c>
      <c r="P110" s="161">
        <v>0</v>
      </c>
      <c r="Q110" s="161">
        <f>ROUND(E110*P110,5)</f>
        <v>0</v>
      </c>
      <c r="R110" s="161"/>
      <c r="S110" s="161"/>
      <c r="T110" s="162">
        <v>0.64159999999999995</v>
      </c>
      <c r="U110" s="161">
        <f>ROUND(E110*T110,2)</f>
        <v>6.42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101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/>
      <c r="B111" s="159"/>
      <c r="C111" s="250" t="s">
        <v>249</v>
      </c>
      <c r="D111" s="251"/>
      <c r="E111" s="252"/>
      <c r="F111" s="253"/>
      <c r="G111" s="254"/>
      <c r="H111" s="170"/>
      <c r="I111" s="170"/>
      <c r="J111" s="170"/>
      <c r="K111" s="170"/>
      <c r="L111" s="170"/>
      <c r="M111" s="170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103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4" t="str">
        <f>C111</f>
        <v>Včetně dodávky liniového odvodňovacího žlabu krytého mříží z litiny, otevřená čela sešikmená</v>
      </c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53" t="s">
        <v>96</v>
      </c>
      <c r="B112" s="160" t="s">
        <v>65</v>
      </c>
      <c r="C112" s="192" t="s">
        <v>66</v>
      </c>
      <c r="D112" s="164"/>
      <c r="E112" s="168"/>
      <c r="F112" s="171"/>
      <c r="G112" s="171">
        <f>SUMIF(AE113:AE146,"&lt;&gt;NOR",G113:G146)</f>
        <v>0</v>
      </c>
      <c r="H112" s="171"/>
      <c r="I112" s="171">
        <f>SUM(I113:I146)</f>
        <v>0</v>
      </c>
      <c r="J112" s="171"/>
      <c r="K112" s="171">
        <f>SUM(K113:K146)</f>
        <v>0</v>
      </c>
      <c r="L112" s="171"/>
      <c r="M112" s="171">
        <f>SUM(M113:M146)</f>
        <v>0</v>
      </c>
      <c r="N112" s="164"/>
      <c r="O112" s="164">
        <f>SUM(O113:O146)</f>
        <v>141.15013999999999</v>
      </c>
      <c r="P112" s="164"/>
      <c r="Q112" s="164">
        <f>SUM(Q113:Q146)</f>
        <v>0</v>
      </c>
      <c r="R112" s="164"/>
      <c r="S112" s="164"/>
      <c r="T112" s="165"/>
      <c r="U112" s="164">
        <f>SUM(U113:U146)</f>
        <v>194.35000000000002</v>
      </c>
      <c r="AE112" t="s">
        <v>97</v>
      </c>
    </row>
    <row r="113" spans="1:60" outlineLevel="1" x14ac:dyDescent="0.2">
      <c r="A113" s="152">
        <v>45</v>
      </c>
      <c r="B113" s="159" t="s">
        <v>250</v>
      </c>
      <c r="C113" s="190" t="s">
        <v>251</v>
      </c>
      <c r="D113" s="161" t="s">
        <v>180</v>
      </c>
      <c r="E113" s="166">
        <v>7</v>
      </c>
      <c r="F113" s="169">
        <f>H113+J113</f>
        <v>0</v>
      </c>
      <c r="G113" s="170">
        <f>ROUND(E113*F113,2)</f>
        <v>0</v>
      </c>
      <c r="H113" s="170"/>
      <c r="I113" s="170">
        <f>ROUND(E113*H113,2)</f>
        <v>0</v>
      </c>
      <c r="J113" s="170"/>
      <c r="K113" s="170">
        <f>ROUND(E113*J113,2)</f>
        <v>0</v>
      </c>
      <c r="L113" s="170">
        <v>21</v>
      </c>
      <c r="M113" s="170">
        <f>G113*(1+L113/100)</f>
        <v>0</v>
      </c>
      <c r="N113" s="161">
        <v>0.1133</v>
      </c>
      <c r="O113" s="161">
        <f>ROUND(E113*N113,5)</f>
        <v>0.79310000000000003</v>
      </c>
      <c r="P113" s="161">
        <v>0</v>
      </c>
      <c r="Q113" s="161">
        <f>ROUND(E113*P113,5)</f>
        <v>0</v>
      </c>
      <c r="R113" s="161"/>
      <c r="S113" s="161"/>
      <c r="T113" s="162">
        <v>0.91800000000000004</v>
      </c>
      <c r="U113" s="161">
        <f>ROUND(E113*T113,2)</f>
        <v>6.43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101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/>
      <c r="B114" s="159"/>
      <c r="C114" s="250" t="s">
        <v>252</v>
      </c>
      <c r="D114" s="251"/>
      <c r="E114" s="252"/>
      <c r="F114" s="253"/>
      <c r="G114" s="254"/>
      <c r="H114" s="170"/>
      <c r="I114" s="170"/>
      <c r="J114" s="170"/>
      <c r="K114" s="170"/>
      <c r="L114" s="170"/>
      <c r="M114" s="170"/>
      <c r="N114" s="161"/>
      <c r="O114" s="161"/>
      <c r="P114" s="161"/>
      <c r="Q114" s="161"/>
      <c r="R114" s="161"/>
      <c r="S114" s="161"/>
      <c r="T114" s="162"/>
      <c r="U114" s="16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103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4" t="str">
        <f>C114</f>
        <v>Včetně přesunu stáv. značek začátek a konec obce</v>
      </c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/>
      <c r="B115" s="159"/>
      <c r="C115" s="191" t="s">
        <v>253</v>
      </c>
      <c r="D115" s="163"/>
      <c r="E115" s="167">
        <v>5</v>
      </c>
      <c r="F115" s="170"/>
      <c r="G115" s="170"/>
      <c r="H115" s="170"/>
      <c r="I115" s="170"/>
      <c r="J115" s="170"/>
      <c r="K115" s="170"/>
      <c r="L115" s="170"/>
      <c r="M115" s="170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109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/>
      <c r="B116" s="159"/>
      <c r="C116" s="191" t="s">
        <v>254</v>
      </c>
      <c r="D116" s="163"/>
      <c r="E116" s="167">
        <v>2</v>
      </c>
      <c r="F116" s="170"/>
      <c r="G116" s="170"/>
      <c r="H116" s="170"/>
      <c r="I116" s="170"/>
      <c r="J116" s="170"/>
      <c r="K116" s="170"/>
      <c r="L116" s="170"/>
      <c r="M116" s="170"/>
      <c r="N116" s="161"/>
      <c r="O116" s="161"/>
      <c r="P116" s="161"/>
      <c r="Q116" s="161"/>
      <c r="R116" s="161"/>
      <c r="S116" s="161"/>
      <c r="T116" s="162"/>
      <c r="U116" s="16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109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52">
        <v>46</v>
      </c>
      <c r="B117" s="159" t="s">
        <v>255</v>
      </c>
      <c r="C117" s="190" t="s">
        <v>256</v>
      </c>
      <c r="D117" s="161" t="s">
        <v>180</v>
      </c>
      <c r="E117" s="166">
        <v>1</v>
      </c>
      <c r="F117" s="169">
        <f t="shared" ref="F117:F122" si="0">H117+J117</f>
        <v>0</v>
      </c>
      <c r="G117" s="170">
        <f t="shared" ref="G117:G122" si="1">ROUND(E117*F117,2)</f>
        <v>0</v>
      </c>
      <c r="H117" s="170"/>
      <c r="I117" s="170">
        <f t="shared" ref="I117:I122" si="2">ROUND(E117*H117,2)</f>
        <v>0</v>
      </c>
      <c r="J117" s="170"/>
      <c r="K117" s="170">
        <f t="shared" ref="K117:K122" si="3">ROUND(E117*J117,2)</f>
        <v>0</v>
      </c>
      <c r="L117" s="170">
        <v>21</v>
      </c>
      <c r="M117" s="170">
        <f t="shared" ref="M117:M122" si="4">G117*(1+L117/100)</f>
        <v>0</v>
      </c>
      <c r="N117" s="161">
        <v>5.1000000000000004E-3</v>
      </c>
      <c r="O117" s="161">
        <f t="shared" ref="O117:O122" si="5">ROUND(E117*N117,5)</f>
        <v>5.1000000000000004E-3</v>
      </c>
      <c r="P117" s="161">
        <v>0</v>
      </c>
      <c r="Q117" s="161">
        <f t="shared" ref="Q117:Q122" si="6">ROUND(E117*P117,5)</f>
        <v>0</v>
      </c>
      <c r="R117" s="161"/>
      <c r="S117" s="161"/>
      <c r="T117" s="162">
        <v>0</v>
      </c>
      <c r="U117" s="161">
        <f t="shared" ref="U117:U122" si="7">ROUND(E117*T117,2)</f>
        <v>0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194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52">
        <v>47</v>
      </c>
      <c r="B118" s="159" t="s">
        <v>257</v>
      </c>
      <c r="C118" s="190" t="s">
        <v>258</v>
      </c>
      <c r="D118" s="161" t="s">
        <v>180</v>
      </c>
      <c r="E118" s="166">
        <v>1</v>
      </c>
      <c r="F118" s="169">
        <f t="shared" si="0"/>
        <v>0</v>
      </c>
      <c r="G118" s="170">
        <f t="shared" si="1"/>
        <v>0</v>
      </c>
      <c r="H118" s="170"/>
      <c r="I118" s="170">
        <f t="shared" si="2"/>
        <v>0</v>
      </c>
      <c r="J118" s="170"/>
      <c r="K118" s="170">
        <f t="shared" si="3"/>
        <v>0</v>
      </c>
      <c r="L118" s="170">
        <v>21</v>
      </c>
      <c r="M118" s="170">
        <f t="shared" si="4"/>
        <v>0</v>
      </c>
      <c r="N118" s="161">
        <v>5.1000000000000004E-3</v>
      </c>
      <c r="O118" s="161">
        <f t="shared" si="5"/>
        <v>5.1000000000000004E-3</v>
      </c>
      <c r="P118" s="161">
        <v>0</v>
      </c>
      <c r="Q118" s="161">
        <f t="shared" si="6"/>
        <v>0</v>
      </c>
      <c r="R118" s="161"/>
      <c r="S118" s="161"/>
      <c r="T118" s="162">
        <v>0</v>
      </c>
      <c r="U118" s="161">
        <f t="shared" si="7"/>
        <v>0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194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ht="22.5" outlineLevel="1" x14ac:dyDescent="0.2">
      <c r="A119" s="152">
        <v>48</v>
      </c>
      <c r="B119" s="159" t="s">
        <v>259</v>
      </c>
      <c r="C119" s="190" t="s">
        <v>260</v>
      </c>
      <c r="D119" s="161" t="s">
        <v>180</v>
      </c>
      <c r="E119" s="166">
        <v>1</v>
      </c>
      <c r="F119" s="169">
        <f t="shared" si="0"/>
        <v>0</v>
      </c>
      <c r="G119" s="170">
        <f t="shared" si="1"/>
        <v>0</v>
      </c>
      <c r="H119" s="170"/>
      <c r="I119" s="170">
        <f t="shared" si="2"/>
        <v>0</v>
      </c>
      <c r="J119" s="170"/>
      <c r="K119" s="170">
        <f t="shared" si="3"/>
        <v>0</v>
      </c>
      <c r="L119" s="170">
        <v>21</v>
      </c>
      <c r="M119" s="170">
        <f t="shared" si="4"/>
        <v>0</v>
      </c>
      <c r="N119" s="161">
        <v>5.1000000000000004E-3</v>
      </c>
      <c r="O119" s="161">
        <f t="shared" si="5"/>
        <v>5.1000000000000004E-3</v>
      </c>
      <c r="P119" s="161">
        <v>0</v>
      </c>
      <c r="Q119" s="161">
        <f t="shared" si="6"/>
        <v>0</v>
      </c>
      <c r="R119" s="161"/>
      <c r="S119" s="161"/>
      <c r="T119" s="162">
        <v>0</v>
      </c>
      <c r="U119" s="161">
        <f t="shared" si="7"/>
        <v>0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194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52">
        <v>49</v>
      </c>
      <c r="B120" s="159" t="s">
        <v>261</v>
      </c>
      <c r="C120" s="190" t="s">
        <v>262</v>
      </c>
      <c r="D120" s="161" t="s">
        <v>180</v>
      </c>
      <c r="E120" s="166">
        <v>2</v>
      </c>
      <c r="F120" s="169">
        <f t="shared" si="0"/>
        <v>0</v>
      </c>
      <c r="G120" s="170">
        <f t="shared" si="1"/>
        <v>0</v>
      </c>
      <c r="H120" s="170"/>
      <c r="I120" s="170">
        <f t="shared" si="2"/>
        <v>0</v>
      </c>
      <c r="J120" s="170"/>
      <c r="K120" s="170">
        <f t="shared" si="3"/>
        <v>0</v>
      </c>
      <c r="L120" s="170">
        <v>21</v>
      </c>
      <c r="M120" s="170">
        <f t="shared" si="4"/>
        <v>0</v>
      </c>
      <c r="N120" s="161">
        <v>7.0000000000000001E-3</v>
      </c>
      <c r="O120" s="161">
        <f t="shared" si="5"/>
        <v>1.4E-2</v>
      </c>
      <c r="P120" s="161">
        <v>0</v>
      </c>
      <c r="Q120" s="161">
        <f t="shared" si="6"/>
        <v>0</v>
      </c>
      <c r="R120" s="161"/>
      <c r="S120" s="161"/>
      <c r="T120" s="162">
        <v>0</v>
      </c>
      <c r="U120" s="161">
        <f t="shared" si="7"/>
        <v>0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194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50</v>
      </c>
      <c r="B121" s="159" t="s">
        <v>263</v>
      </c>
      <c r="C121" s="190" t="s">
        <v>264</v>
      </c>
      <c r="D121" s="161" t="s">
        <v>180</v>
      </c>
      <c r="E121" s="166">
        <v>5</v>
      </c>
      <c r="F121" s="169">
        <f t="shared" si="0"/>
        <v>0</v>
      </c>
      <c r="G121" s="170">
        <f t="shared" si="1"/>
        <v>0</v>
      </c>
      <c r="H121" s="170"/>
      <c r="I121" s="170">
        <f t="shared" si="2"/>
        <v>0</v>
      </c>
      <c r="J121" s="170"/>
      <c r="K121" s="170">
        <f t="shared" si="3"/>
        <v>0</v>
      </c>
      <c r="L121" s="170">
        <v>21</v>
      </c>
      <c r="M121" s="170">
        <f t="shared" si="4"/>
        <v>0</v>
      </c>
      <c r="N121" s="161">
        <v>6.6000000000000003E-2</v>
      </c>
      <c r="O121" s="161">
        <f t="shared" si="5"/>
        <v>0.33</v>
      </c>
      <c r="P121" s="161">
        <v>0</v>
      </c>
      <c r="Q121" s="161">
        <f t="shared" si="6"/>
        <v>0</v>
      </c>
      <c r="R121" s="161"/>
      <c r="S121" s="161"/>
      <c r="T121" s="162">
        <v>0.17</v>
      </c>
      <c r="U121" s="161">
        <f t="shared" si="7"/>
        <v>0.85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101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>
        <v>51</v>
      </c>
      <c r="B122" s="159" t="s">
        <v>265</v>
      </c>
      <c r="C122" s="190" t="s">
        <v>266</v>
      </c>
      <c r="D122" s="161" t="s">
        <v>180</v>
      </c>
      <c r="E122" s="166">
        <v>450</v>
      </c>
      <c r="F122" s="169">
        <f t="shared" si="0"/>
        <v>0</v>
      </c>
      <c r="G122" s="170">
        <f t="shared" si="1"/>
        <v>0</v>
      </c>
      <c r="H122" s="170"/>
      <c r="I122" s="170">
        <f t="shared" si="2"/>
        <v>0</v>
      </c>
      <c r="J122" s="170"/>
      <c r="K122" s="170">
        <f t="shared" si="3"/>
        <v>0</v>
      </c>
      <c r="L122" s="170">
        <v>21</v>
      </c>
      <c r="M122" s="170">
        <f t="shared" si="4"/>
        <v>0</v>
      </c>
      <c r="N122" s="161">
        <v>0</v>
      </c>
      <c r="O122" s="161">
        <f t="shared" si="5"/>
        <v>0</v>
      </c>
      <c r="P122" s="161">
        <v>0</v>
      </c>
      <c r="Q122" s="161">
        <f t="shared" si="6"/>
        <v>0</v>
      </c>
      <c r="R122" s="161"/>
      <c r="S122" s="161"/>
      <c r="T122" s="162">
        <v>0</v>
      </c>
      <c r="U122" s="161">
        <f t="shared" si="7"/>
        <v>0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101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/>
      <c r="B123" s="159"/>
      <c r="C123" s="191" t="s">
        <v>267</v>
      </c>
      <c r="D123" s="163"/>
      <c r="E123" s="167">
        <v>450</v>
      </c>
      <c r="F123" s="170"/>
      <c r="G123" s="170"/>
      <c r="H123" s="170"/>
      <c r="I123" s="170"/>
      <c r="J123" s="170"/>
      <c r="K123" s="170"/>
      <c r="L123" s="170"/>
      <c r="M123" s="170"/>
      <c r="N123" s="161"/>
      <c r="O123" s="161"/>
      <c r="P123" s="161"/>
      <c r="Q123" s="161"/>
      <c r="R123" s="161"/>
      <c r="S123" s="161"/>
      <c r="T123" s="162"/>
      <c r="U123" s="16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109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52">
        <v>52</v>
      </c>
      <c r="B124" s="159" t="s">
        <v>268</v>
      </c>
      <c r="C124" s="190" t="s">
        <v>269</v>
      </c>
      <c r="D124" s="161" t="s">
        <v>100</v>
      </c>
      <c r="E124" s="166">
        <v>91</v>
      </c>
      <c r="F124" s="169">
        <f>H124+J124</f>
        <v>0</v>
      </c>
      <c r="G124" s="170">
        <f>ROUND(E124*F124,2)</f>
        <v>0</v>
      </c>
      <c r="H124" s="170"/>
      <c r="I124" s="170">
        <f>ROUND(E124*H124,2)</f>
        <v>0</v>
      </c>
      <c r="J124" s="170"/>
      <c r="K124" s="170">
        <f>ROUND(E124*J124,2)</f>
        <v>0</v>
      </c>
      <c r="L124" s="170">
        <v>21</v>
      </c>
      <c r="M124" s="170">
        <f>G124*(1+L124/100)</f>
        <v>0</v>
      </c>
      <c r="N124" s="161">
        <v>0.19189000000000001</v>
      </c>
      <c r="O124" s="161">
        <f>ROUND(E124*N124,5)</f>
        <v>17.46199</v>
      </c>
      <c r="P124" s="161">
        <v>0</v>
      </c>
      <c r="Q124" s="161">
        <f>ROUND(E124*P124,5)</f>
        <v>0</v>
      </c>
      <c r="R124" s="161"/>
      <c r="S124" s="161"/>
      <c r="T124" s="162">
        <v>0.16200000000000001</v>
      </c>
      <c r="U124" s="161">
        <f>ROUND(E124*T124,2)</f>
        <v>14.74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101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/>
      <c r="B125" s="159"/>
      <c r="C125" s="191" t="s">
        <v>270</v>
      </c>
      <c r="D125" s="163"/>
      <c r="E125" s="167">
        <v>91</v>
      </c>
      <c r="F125" s="170"/>
      <c r="G125" s="170"/>
      <c r="H125" s="170"/>
      <c r="I125" s="170"/>
      <c r="J125" s="170"/>
      <c r="K125" s="170"/>
      <c r="L125" s="170"/>
      <c r="M125" s="170"/>
      <c r="N125" s="161"/>
      <c r="O125" s="161"/>
      <c r="P125" s="161"/>
      <c r="Q125" s="161"/>
      <c r="R125" s="161"/>
      <c r="S125" s="161"/>
      <c r="T125" s="162"/>
      <c r="U125" s="16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109</v>
      </c>
      <c r="AF125" s="151">
        <v>0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52">
        <v>53</v>
      </c>
      <c r="B126" s="159" t="s">
        <v>271</v>
      </c>
      <c r="C126" s="190" t="s">
        <v>272</v>
      </c>
      <c r="D126" s="161" t="s">
        <v>100</v>
      </c>
      <c r="E126" s="166">
        <v>236.5</v>
      </c>
      <c r="F126" s="169">
        <f>H126+J126</f>
        <v>0</v>
      </c>
      <c r="G126" s="170">
        <f>ROUND(E126*F126,2)</f>
        <v>0</v>
      </c>
      <c r="H126" s="170"/>
      <c r="I126" s="170">
        <f>ROUND(E126*H126,2)</f>
        <v>0</v>
      </c>
      <c r="J126" s="170"/>
      <c r="K126" s="170">
        <f>ROUND(E126*J126,2)</f>
        <v>0</v>
      </c>
      <c r="L126" s="170">
        <v>21</v>
      </c>
      <c r="M126" s="170">
        <f>G126*(1+L126/100)</f>
        <v>0</v>
      </c>
      <c r="N126" s="161">
        <v>0.26980999999999999</v>
      </c>
      <c r="O126" s="161">
        <f>ROUND(E126*N126,5)</f>
        <v>63.810070000000003</v>
      </c>
      <c r="P126" s="161">
        <v>0</v>
      </c>
      <c r="Q126" s="161">
        <f>ROUND(E126*P126,5)</f>
        <v>0</v>
      </c>
      <c r="R126" s="161"/>
      <c r="S126" s="161"/>
      <c r="T126" s="162">
        <v>0.27200000000000002</v>
      </c>
      <c r="U126" s="161">
        <f>ROUND(E126*T126,2)</f>
        <v>64.33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101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52"/>
      <c r="B127" s="159"/>
      <c r="C127" s="191" t="s">
        <v>273</v>
      </c>
      <c r="D127" s="163"/>
      <c r="E127" s="167">
        <v>173.5</v>
      </c>
      <c r="F127" s="170"/>
      <c r="G127" s="170"/>
      <c r="H127" s="170"/>
      <c r="I127" s="170"/>
      <c r="J127" s="170"/>
      <c r="K127" s="170"/>
      <c r="L127" s="170"/>
      <c r="M127" s="170"/>
      <c r="N127" s="161"/>
      <c r="O127" s="161"/>
      <c r="P127" s="161"/>
      <c r="Q127" s="161"/>
      <c r="R127" s="161"/>
      <c r="S127" s="161"/>
      <c r="T127" s="162"/>
      <c r="U127" s="16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109</v>
      </c>
      <c r="AF127" s="151">
        <v>0</v>
      </c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2"/>
      <c r="B128" s="159"/>
      <c r="C128" s="191" t="s">
        <v>274</v>
      </c>
      <c r="D128" s="163"/>
      <c r="E128" s="167">
        <v>47.5</v>
      </c>
      <c r="F128" s="170"/>
      <c r="G128" s="170"/>
      <c r="H128" s="170"/>
      <c r="I128" s="170"/>
      <c r="J128" s="170"/>
      <c r="K128" s="170"/>
      <c r="L128" s="170"/>
      <c r="M128" s="170"/>
      <c r="N128" s="161"/>
      <c r="O128" s="161"/>
      <c r="P128" s="161"/>
      <c r="Q128" s="161"/>
      <c r="R128" s="161"/>
      <c r="S128" s="161"/>
      <c r="T128" s="162"/>
      <c r="U128" s="16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109</v>
      </c>
      <c r="AF128" s="151">
        <v>0</v>
      </c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/>
      <c r="B129" s="159"/>
      <c r="C129" s="191" t="s">
        <v>275</v>
      </c>
      <c r="D129" s="163"/>
      <c r="E129" s="167">
        <v>15.5</v>
      </c>
      <c r="F129" s="170"/>
      <c r="G129" s="170"/>
      <c r="H129" s="170"/>
      <c r="I129" s="170"/>
      <c r="J129" s="170"/>
      <c r="K129" s="170"/>
      <c r="L129" s="170"/>
      <c r="M129" s="170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109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52">
        <v>54</v>
      </c>
      <c r="B130" s="159" t="s">
        <v>276</v>
      </c>
      <c r="C130" s="190" t="s">
        <v>277</v>
      </c>
      <c r="D130" s="161" t="s">
        <v>100</v>
      </c>
      <c r="E130" s="166">
        <v>174.5</v>
      </c>
      <c r="F130" s="169">
        <f>H130+J130</f>
        <v>0</v>
      </c>
      <c r="G130" s="170">
        <f>ROUND(E130*F130,2)</f>
        <v>0</v>
      </c>
      <c r="H130" s="170"/>
      <c r="I130" s="170">
        <f>ROUND(E130*H130,2)</f>
        <v>0</v>
      </c>
      <c r="J130" s="170"/>
      <c r="K130" s="170">
        <f>ROUND(E130*J130,2)</f>
        <v>0</v>
      </c>
      <c r="L130" s="170">
        <v>21</v>
      </c>
      <c r="M130" s="170">
        <f>G130*(1+L130/100)</f>
        <v>0</v>
      </c>
      <c r="N130" s="161">
        <v>0.19520000000000001</v>
      </c>
      <c r="O130" s="161">
        <f>ROUND(E130*N130,5)</f>
        <v>34.062399999999997</v>
      </c>
      <c r="P130" s="161">
        <v>0</v>
      </c>
      <c r="Q130" s="161">
        <f>ROUND(E130*P130,5)</f>
        <v>0</v>
      </c>
      <c r="R130" s="161"/>
      <c r="S130" s="161"/>
      <c r="T130" s="162">
        <v>0.27200000000000002</v>
      </c>
      <c r="U130" s="161">
        <f>ROUND(E130*T130,2)</f>
        <v>47.46</v>
      </c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101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2"/>
      <c r="B131" s="159"/>
      <c r="C131" s="191" t="s">
        <v>278</v>
      </c>
      <c r="D131" s="163"/>
      <c r="E131" s="167">
        <v>132</v>
      </c>
      <c r="F131" s="170"/>
      <c r="G131" s="170"/>
      <c r="H131" s="170"/>
      <c r="I131" s="170"/>
      <c r="J131" s="170"/>
      <c r="K131" s="170"/>
      <c r="L131" s="170"/>
      <c r="M131" s="170"/>
      <c r="N131" s="161"/>
      <c r="O131" s="161"/>
      <c r="P131" s="161"/>
      <c r="Q131" s="161"/>
      <c r="R131" s="161"/>
      <c r="S131" s="161"/>
      <c r="T131" s="162"/>
      <c r="U131" s="16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109</v>
      </c>
      <c r="AF131" s="151">
        <v>0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/>
      <c r="B132" s="159"/>
      <c r="C132" s="191" t="s">
        <v>279</v>
      </c>
      <c r="D132" s="163"/>
      <c r="E132" s="167">
        <v>42.5</v>
      </c>
      <c r="F132" s="170"/>
      <c r="G132" s="170"/>
      <c r="H132" s="170"/>
      <c r="I132" s="170"/>
      <c r="J132" s="170"/>
      <c r="K132" s="170"/>
      <c r="L132" s="170"/>
      <c r="M132" s="170"/>
      <c r="N132" s="161"/>
      <c r="O132" s="161"/>
      <c r="P132" s="161"/>
      <c r="Q132" s="161"/>
      <c r="R132" s="161"/>
      <c r="S132" s="161"/>
      <c r="T132" s="162"/>
      <c r="U132" s="16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109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 x14ac:dyDescent="0.2">
      <c r="A133" s="152">
        <v>55</v>
      </c>
      <c r="B133" s="159" t="s">
        <v>280</v>
      </c>
      <c r="C133" s="190" t="s">
        <v>281</v>
      </c>
      <c r="D133" s="161" t="s">
        <v>100</v>
      </c>
      <c r="E133" s="166">
        <v>5</v>
      </c>
      <c r="F133" s="169">
        <f>H133+J133</f>
        <v>0</v>
      </c>
      <c r="G133" s="170">
        <f>ROUND(E133*F133,2)</f>
        <v>0</v>
      </c>
      <c r="H133" s="170"/>
      <c r="I133" s="170">
        <f>ROUND(E133*H133,2)</f>
        <v>0</v>
      </c>
      <c r="J133" s="170"/>
      <c r="K133" s="170">
        <f>ROUND(E133*J133,2)</f>
        <v>0</v>
      </c>
      <c r="L133" s="170">
        <v>21</v>
      </c>
      <c r="M133" s="170">
        <f>G133*(1+L133/100)</f>
        <v>0</v>
      </c>
      <c r="N133" s="161">
        <v>0.19520000000000001</v>
      </c>
      <c r="O133" s="161">
        <f>ROUND(E133*N133,5)</f>
        <v>0.97599999999999998</v>
      </c>
      <c r="P133" s="161">
        <v>0</v>
      </c>
      <c r="Q133" s="161">
        <f>ROUND(E133*P133,5)</f>
        <v>0</v>
      </c>
      <c r="R133" s="161"/>
      <c r="S133" s="161"/>
      <c r="T133" s="162">
        <v>0.27200000000000002</v>
      </c>
      <c r="U133" s="161">
        <f>ROUND(E133*T133,2)</f>
        <v>1.36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101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33.75" outlineLevel="1" x14ac:dyDescent="0.2">
      <c r="A134" s="152">
        <v>56</v>
      </c>
      <c r="B134" s="159" t="s">
        <v>282</v>
      </c>
      <c r="C134" s="190" t="s">
        <v>283</v>
      </c>
      <c r="D134" s="161" t="s">
        <v>100</v>
      </c>
      <c r="E134" s="166">
        <v>7.5</v>
      </c>
      <c r="F134" s="169">
        <f>H134+J134</f>
        <v>0</v>
      </c>
      <c r="G134" s="170">
        <f>ROUND(E134*F134,2)</f>
        <v>0</v>
      </c>
      <c r="H134" s="170"/>
      <c r="I134" s="170">
        <f>ROUND(E134*H134,2)</f>
        <v>0</v>
      </c>
      <c r="J134" s="170"/>
      <c r="K134" s="170">
        <f>ROUND(E134*J134,2)</f>
        <v>0</v>
      </c>
      <c r="L134" s="170">
        <v>21</v>
      </c>
      <c r="M134" s="170">
        <f>G134*(1+L134/100)</f>
        <v>0</v>
      </c>
      <c r="N134" s="161">
        <v>0.28123999999999999</v>
      </c>
      <c r="O134" s="161">
        <f>ROUND(E134*N134,5)</f>
        <v>2.1093000000000002</v>
      </c>
      <c r="P134" s="161">
        <v>0</v>
      </c>
      <c r="Q134" s="161">
        <f>ROUND(E134*P134,5)</f>
        <v>0</v>
      </c>
      <c r="R134" s="161"/>
      <c r="S134" s="161"/>
      <c r="T134" s="162">
        <v>0.27200000000000002</v>
      </c>
      <c r="U134" s="161">
        <f>ROUND(E134*T134,2)</f>
        <v>2.04</v>
      </c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101</v>
      </c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2"/>
      <c r="B135" s="159"/>
      <c r="C135" s="250" t="s">
        <v>284</v>
      </c>
      <c r="D135" s="251"/>
      <c r="E135" s="252"/>
      <c r="F135" s="253"/>
      <c r="G135" s="254"/>
      <c r="H135" s="170"/>
      <c r="I135" s="170"/>
      <c r="J135" s="170"/>
      <c r="K135" s="170"/>
      <c r="L135" s="170"/>
      <c r="M135" s="170"/>
      <c r="N135" s="161"/>
      <c r="O135" s="161"/>
      <c r="P135" s="161"/>
      <c r="Q135" s="161"/>
      <c r="R135" s="161"/>
      <c r="S135" s="161"/>
      <c r="T135" s="162"/>
      <c r="U135" s="16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103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4" t="str">
        <f>C135</f>
        <v>Celkem 10 ks</v>
      </c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2"/>
      <c r="B136" s="159"/>
      <c r="C136" s="191" t="s">
        <v>285</v>
      </c>
      <c r="D136" s="163"/>
      <c r="E136" s="167">
        <v>7.5</v>
      </c>
      <c r="F136" s="170"/>
      <c r="G136" s="170"/>
      <c r="H136" s="170"/>
      <c r="I136" s="170"/>
      <c r="J136" s="170"/>
      <c r="K136" s="170"/>
      <c r="L136" s="170"/>
      <c r="M136" s="170"/>
      <c r="N136" s="161"/>
      <c r="O136" s="161"/>
      <c r="P136" s="161"/>
      <c r="Q136" s="161"/>
      <c r="R136" s="161"/>
      <c r="S136" s="161"/>
      <c r="T136" s="162"/>
      <c r="U136" s="161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109</v>
      </c>
      <c r="AF136" s="151">
        <v>0</v>
      </c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>
        <v>57</v>
      </c>
      <c r="B137" s="159" t="s">
        <v>286</v>
      </c>
      <c r="C137" s="190" t="s">
        <v>287</v>
      </c>
      <c r="D137" s="161" t="s">
        <v>100</v>
      </c>
      <c r="E137" s="166">
        <v>49.5</v>
      </c>
      <c r="F137" s="169">
        <f>H137+J137</f>
        <v>0</v>
      </c>
      <c r="G137" s="170">
        <f>ROUND(E137*F137,2)</f>
        <v>0</v>
      </c>
      <c r="H137" s="170"/>
      <c r="I137" s="170">
        <f>ROUND(E137*H137,2)</f>
        <v>0</v>
      </c>
      <c r="J137" s="170"/>
      <c r="K137" s="170">
        <f>ROUND(E137*J137,2)</f>
        <v>0</v>
      </c>
      <c r="L137" s="170">
        <v>21</v>
      </c>
      <c r="M137" s="170">
        <f>G137*(1+L137/100)</f>
        <v>0</v>
      </c>
      <c r="N137" s="161">
        <v>5.9049999999999998E-2</v>
      </c>
      <c r="O137" s="161">
        <f>ROUND(E137*N137,5)</f>
        <v>2.9229799999999999</v>
      </c>
      <c r="P137" s="161">
        <v>0</v>
      </c>
      <c r="Q137" s="161">
        <f>ROUND(E137*P137,5)</f>
        <v>0</v>
      </c>
      <c r="R137" s="161"/>
      <c r="S137" s="161"/>
      <c r="T137" s="162">
        <v>0.26</v>
      </c>
      <c r="U137" s="161">
        <f>ROUND(E137*T137,2)</f>
        <v>12.87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101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/>
      <c r="B138" s="159"/>
      <c r="C138" s="250" t="s">
        <v>288</v>
      </c>
      <c r="D138" s="251"/>
      <c r="E138" s="252"/>
      <c r="F138" s="253"/>
      <c r="G138" s="254"/>
      <c r="H138" s="170"/>
      <c r="I138" s="170"/>
      <c r="J138" s="170"/>
      <c r="K138" s="170"/>
      <c r="L138" s="170"/>
      <c r="M138" s="170"/>
      <c r="N138" s="161"/>
      <c r="O138" s="161"/>
      <c r="P138" s="161"/>
      <c r="Q138" s="161"/>
      <c r="R138" s="161"/>
      <c r="S138" s="161"/>
      <c r="T138" s="162"/>
      <c r="U138" s="16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103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4" t="str">
        <f>C138</f>
        <v>Započítat pás v šíři 50 cm - kladení na široko!</v>
      </c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/>
      <c r="B139" s="159"/>
      <c r="C139" s="191" t="s">
        <v>289</v>
      </c>
      <c r="D139" s="163"/>
      <c r="E139" s="167">
        <v>45</v>
      </c>
      <c r="F139" s="170"/>
      <c r="G139" s="170"/>
      <c r="H139" s="170"/>
      <c r="I139" s="170"/>
      <c r="J139" s="170"/>
      <c r="K139" s="170"/>
      <c r="L139" s="170"/>
      <c r="M139" s="170"/>
      <c r="N139" s="161"/>
      <c r="O139" s="161"/>
      <c r="P139" s="161"/>
      <c r="Q139" s="161"/>
      <c r="R139" s="161"/>
      <c r="S139" s="161"/>
      <c r="T139" s="162"/>
      <c r="U139" s="16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109</v>
      </c>
      <c r="AF139" s="151">
        <v>0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2"/>
      <c r="B140" s="159"/>
      <c r="C140" s="191" t="s">
        <v>290</v>
      </c>
      <c r="D140" s="163"/>
      <c r="E140" s="167">
        <v>4.5</v>
      </c>
      <c r="F140" s="170"/>
      <c r="G140" s="170"/>
      <c r="H140" s="170"/>
      <c r="I140" s="170"/>
      <c r="J140" s="170"/>
      <c r="K140" s="170"/>
      <c r="L140" s="170"/>
      <c r="M140" s="170"/>
      <c r="N140" s="161"/>
      <c r="O140" s="161"/>
      <c r="P140" s="161"/>
      <c r="Q140" s="161"/>
      <c r="R140" s="161"/>
      <c r="S140" s="161"/>
      <c r="T140" s="162"/>
      <c r="U140" s="16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109</v>
      </c>
      <c r="AF140" s="151">
        <v>0</v>
      </c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>
        <v>58</v>
      </c>
      <c r="B141" s="159" t="s">
        <v>291</v>
      </c>
      <c r="C141" s="190" t="s">
        <v>292</v>
      </c>
      <c r="D141" s="161" t="s">
        <v>180</v>
      </c>
      <c r="E141" s="166">
        <v>200</v>
      </c>
      <c r="F141" s="169">
        <f>H141+J141</f>
        <v>0</v>
      </c>
      <c r="G141" s="170">
        <f>ROUND(E141*F141,2)</f>
        <v>0</v>
      </c>
      <c r="H141" s="170"/>
      <c r="I141" s="170">
        <f>ROUND(E141*H141,2)</f>
        <v>0</v>
      </c>
      <c r="J141" s="170"/>
      <c r="K141" s="170">
        <f>ROUND(E141*J141,2)</f>
        <v>0</v>
      </c>
      <c r="L141" s="170">
        <v>21</v>
      </c>
      <c r="M141" s="170">
        <f>G141*(1+L141/100)</f>
        <v>0</v>
      </c>
      <c r="N141" s="161">
        <v>2.3E-2</v>
      </c>
      <c r="O141" s="161">
        <f>ROUND(E141*N141,5)</f>
        <v>4.5999999999999996</v>
      </c>
      <c r="P141" s="161">
        <v>0</v>
      </c>
      <c r="Q141" s="161">
        <f>ROUND(E141*P141,5)</f>
        <v>0</v>
      </c>
      <c r="R141" s="161"/>
      <c r="S141" s="161"/>
      <c r="T141" s="162">
        <v>0</v>
      </c>
      <c r="U141" s="161">
        <f>ROUND(E141*T141,2)</f>
        <v>0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194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/>
      <c r="B142" s="159"/>
      <c r="C142" s="191" t="s">
        <v>293</v>
      </c>
      <c r="D142" s="163"/>
      <c r="E142" s="167">
        <v>200</v>
      </c>
      <c r="F142" s="170"/>
      <c r="G142" s="170"/>
      <c r="H142" s="170"/>
      <c r="I142" s="170"/>
      <c r="J142" s="170"/>
      <c r="K142" s="170"/>
      <c r="L142" s="170"/>
      <c r="M142" s="170"/>
      <c r="N142" s="161"/>
      <c r="O142" s="161"/>
      <c r="P142" s="161"/>
      <c r="Q142" s="161"/>
      <c r="R142" s="161"/>
      <c r="S142" s="161"/>
      <c r="T142" s="162"/>
      <c r="U142" s="16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109</v>
      </c>
      <c r="AF142" s="151">
        <v>0</v>
      </c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>
        <v>59</v>
      </c>
      <c r="B143" s="159" t="s">
        <v>294</v>
      </c>
      <c r="C143" s="190" t="s">
        <v>295</v>
      </c>
      <c r="D143" s="161" t="s">
        <v>100</v>
      </c>
      <c r="E143" s="166">
        <v>33.5</v>
      </c>
      <c r="F143" s="169">
        <f>H143+J143</f>
        <v>0</v>
      </c>
      <c r="G143" s="170">
        <f>ROUND(E143*F143,2)</f>
        <v>0</v>
      </c>
      <c r="H143" s="170"/>
      <c r="I143" s="170">
        <f>ROUND(E143*H143,2)</f>
        <v>0</v>
      </c>
      <c r="J143" s="170"/>
      <c r="K143" s="170">
        <f>ROUND(E143*J143,2)</f>
        <v>0</v>
      </c>
      <c r="L143" s="170">
        <v>21</v>
      </c>
      <c r="M143" s="170">
        <f>G143*(1+L143/100)</f>
        <v>0</v>
      </c>
      <c r="N143" s="161">
        <v>0</v>
      </c>
      <c r="O143" s="161">
        <f>ROUND(E143*N143,5)</f>
        <v>0</v>
      </c>
      <c r="P143" s="161">
        <v>0</v>
      </c>
      <c r="Q143" s="161">
        <f>ROUND(E143*P143,5)</f>
        <v>0</v>
      </c>
      <c r="R143" s="161"/>
      <c r="S143" s="161"/>
      <c r="T143" s="162">
        <v>5.5E-2</v>
      </c>
      <c r="U143" s="161">
        <f>ROUND(E143*T143,2)</f>
        <v>1.84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101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/>
      <c r="B144" s="159"/>
      <c r="C144" s="191" t="s">
        <v>296</v>
      </c>
      <c r="D144" s="163"/>
      <c r="E144" s="167">
        <v>33.5</v>
      </c>
      <c r="F144" s="170"/>
      <c r="G144" s="170"/>
      <c r="H144" s="170"/>
      <c r="I144" s="170"/>
      <c r="J144" s="170"/>
      <c r="K144" s="170"/>
      <c r="L144" s="170"/>
      <c r="M144" s="170"/>
      <c r="N144" s="161"/>
      <c r="O144" s="161"/>
      <c r="P144" s="161"/>
      <c r="Q144" s="161"/>
      <c r="R144" s="161"/>
      <c r="S144" s="161"/>
      <c r="T144" s="162"/>
      <c r="U144" s="16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109</v>
      </c>
      <c r="AF144" s="151">
        <v>0</v>
      </c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>
        <v>60</v>
      </c>
      <c r="B145" s="159" t="s">
        <v>297</v>
      </c>
      <c r="C145" s="190" t="s">
        <v>298</v>
      </c>
      <c r="D145" s="161" t="s">
        <v>180</v>
      </c>
      <c r="E145" s="166">
        <v>2</v>
      </c>
      <c r="F145" s="169">
        <f>H145+J145</f>
        <v>0</v>
      </c>
      <c r="G145" s="170">
        <f>ROUND(E145*F145,2)</f>
        <v>0</v>
      </c>
      <c r="H145" s="170"/>
      <c r="I145" s="170">
        <f>ROUND(E145*H145,2)</f>
        <v>0</v>
      </c>
      <c r="J145" s="170"/>
      <c r="K145" s="170">
        <f>ROUND(E145*J145,2)</f>
        <v>0</v>
      </c>
      <c r="L145" s="170">
        <v>21</v>
      </c>
      <c r="M145" s="170">
        <f>G145*(1+L145/100)</f>
        <v>0</v>
      </c>
      <c r="N145" s="161">
        <v>7.0274999999999999</v>
      </c>
      <c r="O145" s="161">
        <f>ROUND(E145*N145,5)</f>
        <v>14.055</v>
      </c>
      <c r="P145" s="161">
        <v>0</v>
      </c>
      <c r="Q145" s="161">
        <f>ROUND(E145*P145,5)</f>
        <v>0</v>
      </c>
      <c r="R145" s="161"/>
      <c r="S145" s="161"/>
      <c r="T145" s="162">
        <v>21.213999999999999</v>
      </c>
      <c r="U145" s="161">
        <f>ROUND(E145*T145,2)</f>
        <v>42.43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101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2"/>
      <c r="B146" s="159"/>
      <c r="C146" s="250" t="s">
        <v>299</v>
      </c>
      <c r="D146" s="251"/>
      <c r="E146" s="252"/>
      <c r="F146" s="253"/>
      <c r="G146" s="254"/>
      <c r="H146" s="170"/>
      <c r="I146" s="170"/>
      <c r="J146" s="170"/>
      <c r="K146" s="170"/>
      <c r="L146" s="170"/>
      <c r="M146" s="170"/>
      <c r="N146" s="161"/>
      <c r="O146" s="161"/>
      <c r="P146" s="161"/>
      <c r="Q146" s="161"/>
      <c r="R146" s="161"/>
      <c r="S146" s="161"/>
      <c r="T146" s="162"/>
      <c r="U146" s="161"/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103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4" t="str">
        <f>C146</f>
        <v>Zakončení šikmé odvodňovacího žlabu liniového u vjezdu na silnici</v>
      </c>
      <c r="BB146" s="151"/>
      <c r="BC146" s="151"/>
      <c r="BD146" s="151"/>
      <c r="BE146" s="151"/>
      <c r="BF146" s="151"/>
      <c r="BG146" s="151"/>
      <c r="BH146" s="151"/>
    </row>
    <row r="147" spans="1:60" x14ac:dyDescent="0.2">
      <c r="A147" s="153" t="s">
        <v>96</v>
      </c>
      <c r="B147" s="160" t="s">
        <v>67</v>
      </c>
      <c r="C147" s="192" t="s">
        <v>68</v>
      </c>
      <c r="D147" s="164"/>
      <c r="E147" s="168"/>
      <c r="F147" s="171"/>
      <c r="G147" s="171">
        <f>SUMIF(AE148:AE149,"&lt;&gt;NOR",G148:G149)</f>
        <v>0</v>
      </c>
      <c r="H147" s="171"/>
      <c r="I147" s="171">
        <f>SUM(I148:I149)</f>
        <v>0</v>
      </c>
      <c r="J147" s="171"/>
      <c r="K147" s="171">
        <f>SUM(K148:K149)</f>
        <v>0</v>
      </c>
      <c r="L147" s="171"/>
      <c r="M147" s="171">
        <f>SUM(M148:M149)</f>
        <v>0</v>
      </c>
      <c r="N147" s="164"/>
      <c r="O147" s="164">
        <f>SUM(O148:O149)</f>
        <v>0</v>
      </c>
      <c r="P147" s="164"/>
      <c r="Q147" s="164">
        <f>SUM(Q148:Q149)</f>
        <v>0</v>
      </c>
      <c r="R147" s="164"/>
      <c r="S147" s="164"/>
      <c r="T147" s="165"/>
      <c r="U147" s="164">
        <f>SUM(U148:U149)</f>
        <v>22.41</v>
      </c>
      <c r="AE147" t="s">
        <v>97</v>
      </c>
    </row>
    <row r="148" spans="1:60" outlineLevel="1" x14ac:dyDescent="0.2">
      <c r="A148" s="152">
        <v>61</v>
      </c>
      <c r="B148" s="159" t="s">
        <v>300</v>
      </c>
      <c r="C148" s="190" t="s">
        <v>301</v>
      </c>
      <c r="D148" s="161" t="s">
        <v>245</v>
      </c>
      <c r="E148" s="166">
        <v>1400.7369999999999</v>
      </c>
      <c r="F148" s="169">
        <f>H148+J148</f>
        <v>0</v>
      </c>
      <c r="G148" s="170">
        <f>ROUND(E148*F148,2)</f>
        <v>0</v>
      </c>
      <c r="H148" s="170"/>
      <c r="I148" s="170">
        <f>ROUND(E148*H148,2)</f>
        <v>0</v>
      </c>
      <c r="J148" s="170"/>
      <c r="K148" s="170">
        <f>ROUND(E148*J148,2)</f>
        <v>0</v>
      </c>
      <c r="L148" s="170">
        <v>21</v>
      </c>
      <c r="M148" s="170">
        <f>G148*(1+L148/100)</f>
        <v>0</v>
      </c>
      <c r="N148" s="161">
        <v>0</v>
      </c>
      <c r="O148" s="161">
        <f>ROUND(E148*N148,5)</f>
        <v>0</v>
      </c>
      <c r="P148" s="161">
        <v>0</v>
      </c>
      <c r="Q148" s="161">
        <f>ROUND(E148*P148,5)</f>
        <v>0</v>
      </c>
      <c r="R148" s="161"/>
      <c r="S148" s="161"/>
      <c r="T148" s="162">
        <v>1.6E-2</v>
      </c>
      <c r="U148" s="161">
        <f>ROUND(E148*T148,2)</f>
        <v>22.41</v>
      </c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101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79"/>
      <c r="B149" s="180"/>
      <c r="C149" s="193" t="s">
        <v>302</v>
      </c>
      <c r="D149" s="181"/>
      <c r="E149" s="182">
        <v>1400.7370000000001</v>
      </c>
      <c r="F149" s="183"/>
      <c r="G149" s="183"/>
      <c r="H149" s="183"/>
      <c r="I149" s="183"/>
      <c r="J149" s="183"/>
      <c r="K149" s="183"/>
      <c r="L149" s="183"/>
      <c r="M149" s="183"/>
      <c r="N149" s="184"/>
      <c r="O149" s="184"/>
      <c r="P149" s="184"/>
      <c r="Q149" s="184"/>
      <c r="R149" s="184"/>
      <c r="S149" s="184"/>
      <c r="T149" s="185"/>
      <c r="U149" s="184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109</v>
      </c>
      <c r="AF149" s="151">
        <v>0</v>
      </c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x14ac:dyDescent="0.2">
      <c r="A150" s="6"/>
      <c r="B150" s="7" t="s">
        <v>303</v>
      </c>
      <c r="C150" s="194" t="s">
        <v>303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AC150">
        <v>15</v>
      </c>
      <c r="AD150">
        <v>21</v>
      </c>
    </row>
    <row r="151" spans="1:60" x14ac:dyDescent="0.2">
      <c r="A151" s="186"/>
      <c r="B151" s="187" t="s">
        <v>28</v>
      </c>
      <c r="C151" s="195" t="s">
        <v>303</v>
      </c>
      <c r="D151" s="188"/>
      <c r="E151" s="188"/>
      <c r="F151" s="188"/>
      <c r="G151" s="189">
        <f>G8+G66+G73+G78+G112+G147</f>
        <v>0</v>
      </c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AC151">
        <f>SUMIF(L7:L149,AC150,G7:G149)</f>
        <v>0</v>
      </c>
      <c r="AD151">
        <f>SUMIF(L7:L149,AD150,G7:G149)</f>
        <v>0</v>
      </c>
      <c r="AE151" t="s">
        <v>304</v>
      </c>
    </row>
    <row r="152" spans="1:60" x14ac:dyDescent="0.2">
      <c r="A152" s="6"/>
      <c r="B152" s="7" t="s">
        <v>303</v>
      </c>
      <c r="C152" s="194" t="s">
        <v>303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60" x14ac:dyDescent="0.2">
      <c r="A153" s="6"/>
      <c r="B153" s="7" t="s">
        <v>303</v>
      </c>
      <c r="C153" s="194" t="s">
        <v>303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60" x14ac:dyDescent="0.2">
      <c r="A154" s="274" t="s">
        <v>305</v>
      </c>
      <c r="B154" s="274"/>
      <c r="C154" s="275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">
      <c r="A155" s="262"/>
      <c r="B155" s="263"/>
      <c r="C155" s="264"/>
      <c r="D155" s="263"/>
      <c r="E155" s="263"/>
      <c r="F155" s="263"/>
      <c r="G155" s="265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E155" t="s">
        <v>306</v>
      </c>
    </row>
    <row r="156" spans="1:60" x14ac:dyDescent="0.2">
      <c r="A156" s="266"/>
      <c r="B156" s="267"/>
      <c r="C156" s="268"/>
      <c r="D156" s="267"/>
      <c r="E156" s="267"/>
      <c r="F156" s="267"/>
      <c r="G156" s="269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66"/>
      <c r="B157" s="267"/>
      <c r="C157" s="268"/>
      <c r="D157" s="267"/>
      <c r="E157" s="267"/>
      <c r="F157" s="267"/>
      <c r="G157" s="269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266"/>
      <c r="B158" s="267"/>
      <c r="C158" s="268"/>
      <c r="D158" s="267"/>
      <c r="E158" s="267"/>
      <c r="F158" s="267"/>
      <c r="G158" s="269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270"/>
      <c r="B159" s="271"/>
      <c r="C159" s="272"/>
      <c r="D159" s="271"/>
      <c r="E159" s="271"/>
      <c r="F159" s="271"/>
      <c r="G159" s="273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6"/>
      <c r="B160" s="7" t="s">
        <v>303</v>
      </c>
      <c r="C160" s="194" t="s">
        <v>303</v>
      </c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3:31" x14ac:dyDescent="0.2">
      <c r="C161" s="196"/>
      <c r="AE161" t="s">
        <v>307</v>
      </c>
    </row>
  </sheetData>
  <sheetProtection password="CB51" sheet="1" objects="1" scenarios="1"/>
  <mergeCells count="19">
    <mergeCell ref="A155:G159"/>
    <mergeCell ref="C111:G111"/>
    <mergeCell ref="C114:G114"/>
    <mergeCell ref="C135:G135"/>
    <mergeCell ref="C138:G138"/>
    <mergeCell ref="C146:G146"/>
    <mergeCell ref="A154:C154"/>
    <mergeCell ref="C99:G99"/>
    <mergeCell ref="A1:G1"/>
    <mergeCell ref="C2:G2"/>
    <mergeCell ref="C3:G3"/>
    <mergeCell ref="C4:G4"/>
    <mergeCell ref="C10:G10"/>
    <mergeCell ref="C12:G12"/>
    <mergeCell ref="C15:G15"/>
    <mergeCell ref="C48:G48"/>
    <mergeCell ref="C68:G68"/>
    <mergeCell ref="C85:G85"/>
    <mergeCell ref="C96:G96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2024-05-15T12:19:53Z</cp:lastPrinted>
  <dcterms:created xsi:type="dcterms:W3CDTF">2009-04-08T07:15:50Z</dcterms:created>
  <dcterms:modified xsi:type="dcterms:W3CDTF">2024-05-17T06:15:52Z</dcterms:modified>
</cp:coreProperties>
</file>